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0" yWindow="255" windowWidth="15360" windowHeight="8985"/>
  </bookViews>
  <sheets>
    <sheet name="Berechnung_Retention" sheetId="2" r:id="rId1"/>
    <sheet name="Technische Umsetzung" sheetId="6" r:id="rId2"/>
    <sheet name="Erläuterungen" sheetId="8" r:id="rId3"/>
    <sheet name="Berechnung" sheetId="3" state="hidden" r:id="rId4"/>
  </sheets>
  <definedNames>
    <definedName name="_xlnm.Print_Area" localSheetId="0">Berechnung_Retention!$A$1:$E$59</definedName>
    <definedName name="_xlnm.Print_Area" localSheetId="1">'Technische Umsetzung'!#REF!</definedName>
  </definedNames>
  <calcPr calcId="145621"/>
</workbook>
</file>

<file path=xl/calcChain.xml><?xml version="1.0" encoding="utf-8"?>
<calcChain xmlns="http://schemas.openxmlformats.org/spreadsheetml/2006/main">
  <c r="A6" i="2" l="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B40" i="2"/>
  <c r="B19" i="3" s="1"/>
  <c r="B51" i="2" s="1"/>
  <c r="C42" i="2"/>
  <c r="D40" i="2" l="1"/>
  <c r="B24" i="3" s="1"/>
  <c r="C40" i="2"/>
  <c r="B26" i="3" l="1"/>
  <c r="B52" i="2" s="1"/>
  <c r="B54" i="2"/>
  <c r="B55" i="2" s="1"/>
  <c r="B28" i="3"/>
</calcChain>
</file>

<file path=xl/sharedStrings.xml><?xml version="1.0" encoding="utf-8"?>
<sst xmlns="http://schemas.openxmlformats.org/spreadsheetml/2006/main" count="135" uniqueCount="126">
  <si>
    <t>Bezeichnung</t>
  </si>
  <si>
    <t>Total</t>
  </si>
  <si>
    <t>Niederschlagsdaten:</t>
  </si>
  <si>
    <t>Ortskonstante B</t>
  </si>
  <si>
    <r>
      <t>l/m</t>
    </r>
    <r>
      <rPr>
        <vertAlign val="superscript"/>
        <sz val="10"/>
        <rFont val="Arial"/>
        <family val="2"/>
      </rPr>
      <t>2</t>
    </r>
  </si>
  <si>
    <t>Orstkonstante k = f(z)</t>
  </si>
  <si>
    <t>Jährlichkeit z</t>
  </si>
  <si>
    <t>Jahre</t>
  </si>
  <si>
    <t>Anlagedaten:</t>
  </si>
  <si>
    <t>-</t>
  </si>
  <si>
    <t>min.</t>
  </si>
  <si>
    <t>Ergebnisse:</t>
  </si>
  <si>
    <r>
      <t>m</t>
    </r>
    <r>
      <rPr>
        <vertAlign val="superscript"/>
        <sz val="10"/>
        <rFont val="Arial"/>
        <family val="2"/>
      </rPr>
      <t>3</t>
    </r>
  </si>
  <si>
    <t>l/s</t>
  </si>
  <si>
    <t>Erforderliches Retentionsvolumen</t>
  </si>
  <si>
    <r>
      <t>Maximal anfallende Wassermenge Q</t>
    </r>
    <r>
      <rPr>
        <vertAlign val="subscript"/>
        <sz val="10"/>
        <rFont val="Arial"/>
        <family val="2"/>
      </rPr>
      <t>max</t>
    </r>
  </si>
  <si>
    <r>
      <t xml:space="preserve">Gesamtabflussbeiwert Soll </t>
    </r>
    <r>
      <rPr>
        <sz val="10"/>
        <rFont val="Symbol"/>
        <family val="1"/>
        <charset val="2"/>
      </rPr>
      <t>Y</t>
    </r>
    <r>
      <rPr>
        <vertAlign val="subscript"/>
        <sz val="10"/>
        <rFont val="Arial"/>
        <family val="2"/>
      </rPr>
      <t>zul</t>
    </r>
  </si>
  <si>
    <t>Dimensionierung Retentionsanlage</t>
  </si>
  <si>
    <t>Fixwert</t>
  </si>
  <si>
    <t>Berechnet: Ared,soll * k/((B+T)*60)</t>
  </si>
  <si>
    <t>Berechnet:</t>
  </si>
  <si>
    <r>
      <t>Zulässige Ablaufwassermenge Q</t>
    </r>
    <r>
      <rPr>
        <vertAlign val="subscript"/>
        <sz val="10"/>
        <rFont val="Arial"/>
        <family val="2"/>
      </rPr>
      <t>a,zul</t>
    </r>
    <r>
      <rPr>
        <sz val="10"/>
        <rFont val="Arial"/>
        <family val="2"/>
      </rPr>
      <t xml:space="preserve"> = f(</t>
    </r>
    <r>
      <rPr>
        <sz val="10"/>
        <rFont val="Symbol"/>
        <family val="1"/>
        <charset val="2"/>
      </rPr>
      <t>Y</t>
    </r>
    <r>
      <rPr>
        <vertAlign val="subscript"/>
        <sz val="10"/>
        <rFont val="Arial"/>
        <family val="2"/>
      </rPr>
      <t>zul</t>
    </r>
    <r>
      <rPr>
        <sz val="10"/>
        <rFont val="Arial"/>
        <family val="2"/>
      </rPr>
      <t>) = s</t>
    </r>
  </si>
  <si>
    <t>Berechneter Zufluss ins Retentionsbecken: Ared * k/((B+T)*60)</t>
  </si>
  <si>
    <t>Flachdach Kies</t>
  </si>
  <si>
    <t>Flachdach Blech / Beton</t>
  </si>
  <si>
    <t>Chaussierung (Kies)</t>
  </si>
  <si>
    <t>Dächer</t>
  </si>
  <si>
    <t>Sickerasphalt</t>
  </si>
  <si>
    <t>h</t>
  </si>
  <si>
    <r>
      <t>Maximal anfallende Wassermenge Q</t>
    </r>
    <r>
      <rPr>
        <vertAlign val="subscript"/>
        <sz val="11"/>
        <rFont val="Arial"/>
        <family val="2"/>
      </rPr>
      <t>max</t>
    </r>
  </si>
  <si>
    <r>
      <t>m</t>
    </r>
    <r>
      <rPr>
        <b/>
        <vertAlign val="superscript"/>
        <sz val="11"/>
        <rFont val="Arial"/>
        <family val="2"/>
      </rPr>
      <t>3</t>
    </r>
  </si>
  <si>
    <t>Gemäss GEP: Je nach Gemeinde und Zone</t>
  </si>
  <si>
    <t>Eingabe in Dropdownfeld auf Frontseite</t>
  </si>
  <si>
    <t>Bemerkungen</t>
  </si>
  <si>
    <t>Schrägdach Blech, Eternit, Glas</t>
  </si>
  <si>
    <t>Schotterrasen</t>
  </si>
  <si>
    <t>Zeitbedarf um das Retentionsvolumen zu leeren</t>
  </si>
  <si>
    <t>Berechnet aus Volumen und Abflusswassermenge</t>
  </si>
  <si>
    <t>Gemeinde Nr.</t>
  </si>
  <si>
    <t>Zone Nr.</t>
  </si>
  <si>
    <t>Zeitraum für Bestimmung max. Ablaufwassermenge T</t>
  </si>
  <si>
    <t>V 1.0</t>
  </si>
  <si>
    <t>Plätze / Wege</t>
  </si>
  <si>
    <t>Asphaltbeläge / Beton</t>
  </si>
  <si>
    <r>
      <t>Fläche A [m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</si>
  <si>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Red. Fläche A</t>
    </r>
    <r>
      <rPr>
        <vertAlign val="subscript"/>
        <sz val="11"/>
        <rFont val="Arial"/>
        <family val="2"/>
      </rPr>
      <t>red</t>
    </r>
    <r>
      <rPr>
        <sz val="11"/>
        <rFont val="Arial"/>
        <family val="2"/>
      </rPr>
      <t xml:space="preserve"> [m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</si>
  <si>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t>l/s (= Drosselwert)</t>
  </si>
  <si>
    <r>
      <t xml:space="preserve">Abflussbeiwert </t>
    </r>
    <r>
      <rPr>
        <sz val="11"/>
        <rFont val="Arial Unicode MS"/>
        <family val="2"/>
      </rPr>
      <t>ψ</t>
    </r>
    <r>
      <rPr>
        <sz val="11"/>
        <rFont val="Arial"/>
        <family val="2"/>
      </rPr>
      <t xml:space="preserve"> [-]</t>
    </r>
  </si>
  <si>
    <t>Objektdaten</t>
  </si>
  <si>
    <r>
      <t>Ablaufwassermenge Wiesland Q</t>
    </r>
    <r>
      <rPr>
        <b/>
        <vertAlign val="subscript"/>
        <sz val="11"/>
        <rFont val="Arial"/>
        <family val="2"/>
      </rPr>
      <t>nat</t>
    </r>
    <r>
      <rPr>
        <b/>
        <sz val="11"/>
        <rFont val="Arial"/>
        <family val="2"/>
      </rPr>
      <t xml:space="preserve"> </t>
    </r>
  </si>
  <si>
    <t>mm</t>
  </si>
  <si>
    <t>Bauherrschaft:</t>
  </si>
  <si>
    <t>Adresse:</t>
  </si>
  <si>
    <t>Objekt:</t>
  </si>
  <si>
    <t>Parz.-Nr.:</t>
  </si>
  <si>
    <t>Projektverfasser / Planer:</t>
  </si>
  <si>
    <t>Datum:</t>
  </si>
  <si>
    <t>Zulässiger Abflussbeiwert (ohne Retention):</t>
  </si>
  <si>
    <t>Empfehlung Durchflussöffnung rund</t>
  </si>
  <si>
    <t>(vgl. Systemskizze)</t>
  </si>
  <si>
    <t>Befestigte beregnete Flächen der Liegenschaft, an Meteorwasserkanalisation angeschlossen:</t>
  </si>
  <si>
    <t>→ Die Realisierung von Retentionsvolumen kleiner 1 m3 wird aus Gründen der Verhältnismässigkeit nicht verlangt. Entsprechende Berechnungsresultate werden daher nicht angezeigt.</t>
  </si>
  <si>
    <r>
      <t xml:space="preserve">Flachdach begrünt </t>
    </r>
    <r>
      <rPr>
        <sz val="9"/>
        <rFont val="Arial"/>
        <family val="2"/>
      </rPr>
      <t>(Aufbaudicke kleiner 10 cm)</t>
    </r>
  </si>
  <si>
    <r>
      <t xml:space="preserve">Flachdach begrünt </t>
    </r>
    <r>
      <rPr>
        <sz val="9"/>
        <rFont val="Arial"/>
        <family val="2"/>
      </rPr>
      <t>(Aufbaudicke 10 cm bis 25 cm)</t>
    </r>
  </si>
  <si>
    <r>
      <t xml:space="preserve">Flachdach begrünt </t>
    </r>
    <r>
      <rPr>
        <sz val="9"/>
        <rFont val="Arial"/>
        <family val="2"/>
      </rPr>
      <t>(Aufbaudicke grösser 25 cm)</t>
    </r>
  </si>
  <si>
    <r>
      <t xml:space="preserve">Sickersteine </t>
    </r>
    <r>
      <rPr>
        <sz val="9"/>
        <rFont val="Arial"/>
        <family val="2"/>
      </rPr>
      <t>(wasserdurchlässige Pflastersteine)</t>
    </r>
  </si>
  <si>
    <r>
      <t xml:space="preserve">Pflästerung / Betonverb.st. </t>
    </r>
    <r>
      <rPr>
        <sz val="9"/>
        <rFont val="Arial"/>
        <family val="2"/>
      </rPr>
      <t>(Splittfugen; Fugenanteil mind. 10%)</t>
    </r>
  </si>
  <si>
    <t>Rasengittersteine</t>
  </si>
  <si>
    <r>
      <t xml:space="preserve">Pflästerung / Betonverb.st. </t>
    </r>
    <r>
      <rPr>
        <sz val="9"/>
        <rFont val="Arial"/>
        <family val="2"/>
      </rPr>
      <t>(Splittfugen; Fugenanteil mind. 20%)</t>
    </r>
  </si>
  <si>
    <t>Schrägdach Ziegel</t>
  </si>
  <si>
    <r>
      <t xml:space="preserve">Pflästerung / Betonverbundsteine </t>
    </r>
    <r>
      <rPr>
        <sz val="9"/>
        <rFont val="Arial"/>
        <family val="2"/>
      </rPr>
      <t>(geschlossene Fugen)</t>
    </r>
  </si>
  <si>
    <t>→ Durch die Wahl von Befestigungsmaterialen mit tiefen Abflussbeiwerten (Speicherung / verzögerte Ableitung von Regenwasser resp. teilweise Versickerung) kann das notwendige Retentionsvolumen massgeblich reduziert werden!</t>
  </si>
  <si>
    <t>Beispiel 1: Einfamilienhaus mit Normschacht (Betonrohr mit Boden) als Retentionsmassnahme</t>
  </si>
  <si>
    <r>
      <t>Drosselwert = 0.9 l/s, erforderliches Retentionsvolumen = 4.4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, einfache runde Durchflussöffnung = 22 mm</t>
    </r>
  </si>
  <si>
    <t>Vor Retentionsschacht einen Schlammsammler vorsehen, um das Verstopfungsrisiko zu minimieren!</t>
  </si>
  <si>
    <t>Beispiel 2: Retentionsbecken und Betonsickerungsrohr-Schacht</t>
  </si>
  <si>
    <t>Drosselwert = 2.9 l/s, erforderliches Retentionsvolumen = 36.7 m3, einfache runde Durchflussöffnung = 39 mm</t>
  </si>
  <si>
    <t>Umzäunung vorsehen, um die Tier- und Pflanzenwelt vor Zugriffen zu schützen und um Unfällen vorzubeugen!</t>
  </si>
  <si>
    <t xml:space="preserve">Viele weitere Beispiele von in der Region ausgeführten Retentionsmöglichkeiten sind im </t>
  </si>
  <si>
    <t>(inkl. Plangrundlagen und Kontaktadressen).</t>
  </si>
  <si>
    <t>Ordner "Regenwasserbewirtschaftung" beim Amt für Umweltschtutz einsehbar</t>
  </si>
  <si>
    <t>Amt für Umweltschutz</t>
  </si>
  <si>
    <t>Bau- und Umweltdepartement</t>
  </si>
  <si>
    <t>Regenwasser-Retention:</t>
  </si>
  <si>
    <t>Dimensionierungswerkzeug für Planer</t>
  </si>
  <si>
    <t>Zweck:</t>
  </si>
  <si>
    <t>Gesetzliche Grundlage:</t>
  </si>
  <si>
    <t>Einsatzbereich:</t>
  </si>
  <si>
    <t>Rahmenbedingungen:</t>
  </si>
  <si>
    <t>Gewässerschutztechnische Vorgaben:</t>
  </si>
  <si>
    <t>Technische Umsetzung:</t>
  </si>
  <si>
    <t>Hilfsmittel für Planer und Bauherren für die Berechnung der notwendigen</t>
  </si>
  <si>
    <t>Kontrollinstrument für das Amt für Umweltschutz zur Überprüfung</t>
  </si>
  <si>
    <t xml:space="preserve">   der Baugesuchsangaben zur Retention.</t>
  </si>
  <si>
    <t xml:space="preserve">Nicht verschmutztes Abwasser ist versickern zu lassen. Erlauben die örtlichen Verhältnisse </t>
  </si>
  <si>
    <t xml:space="preserve">dies nicht, so kann es mit Bewilligung der Behörde in ein oberirdisches Gewässer </t>
  </si>
  <si>
    <t xml:space="preserve">eingeleitet werden. Dabei sind nach Möglichkeit Rückhaltemassnahmen zu treffen, damit </t>
  </si>
  <si>
    <t xml:space="preserve">das Wasser bei grossem Anfall gleichmässig abfliessen kann </t>
  </si>
  <si>
    <t>(Art. 7 Abs. 2 eidg. Gewässerschutzgesetz; SR 814.20).</t>
  </si>
  <si>
    <t>Schwergewichtig konzipiert für Trennsystemgebiete</t>
  </si>
  <si>
    <r>
      <t>Normale Wohn- und Wohn/Gewerbeliegenschaften (ohne spezielle Auflagen)</t>
    </r>
    <r>
      <rPr>
        <sz val="10"/>
        <color indexed="10"/>
        <rFont val="Arial"/>
        <family val="2"/>
      </rPr>
      <t/>
    </r>
  </si>
  <si>
    <t xml:space="preserve">bis ca. 1'500 m2 Berechnungsfläche. Für grössere Gewerbe- oder auch Industrieliegenschaften </t>
  </si>
  <si>
    <t>sind allenfalls spezifische Abklärungen/Auflagen notwendig;</t>
  </si>
  <si>
    <t xml:space="preserve">Einfaches Berechnungswerkzeug, das Fehlmanipulationen ausschliesst. </t>
  </si>
  <si>
    <t xml:space="preserve">Zu diesem Zweck sind ausser den Eingabefeldern alle anderen Felder geschützt. </t>
  </si>
  <si>
    <t xml:space="preserve">Durch den frühzeitigen Einsatz des Werkzeugs durch den Planer können bereits in </t>
  </si>
  <si>
    <t xml:space="preserve">einer frühen Planungsphase Projektverbesserungen erzielt werden zur Vermeidung </t>
  </si>
  <si>
    <t xml:space="preserve">resp. Minimierung der Retentionsauflagen. </t>
  </si>
  <si>
    <t xml:space="preserve">Kantonal einheitliche Retentionsvorgaben (Regenkurven St. Gallen; </t>
  </si>
  <si>
    <t>Bemessungsniederschlag: z = 5 Jahre; einheitliche Abflussbeiwerte und Rahmenbedingungen).</t>
  </si>
  <si>
    <t xml:space="preserve">Es sind nur die tatsächlich befestigten und an die MW-Kanalisation angeschlossenen </t>
  </si>
  <si>
    <t>Flächen für die Berechnung der Retention zu verwenden.</t>
  </si>
  <si>
    <t xml:space="preserve">Aus Verhältnismässigkeits- und Kostengründen wird auf die Realisierung kleiner </t>
  </si>
  <si>
    <t>Retentionsvolumina verzichtet (Bagatellgrenze: &lt; 1 m3 Retentionsvolumen).</t>
  </si>
  <si>
    <t xml:space="preserve">Die Volumenberechnung dient als Grundlage für die Umsetzung z.B. als technische </t>
  </si>
  <si>
    <t>Anlage oder als in die Umgebungsgestaltung integriertes, offenes Retentionsbecken.</t>
  </si>
  <si>
    <t xml:space="preserve">Das Blatt „Systemskizzen“ macht Vorschläge für die kostengünstige und wartungsfreundliche </t>
  </si>
  <si>
    <t xml:space="preserve">technische Umsetzung der Abflussdrosselung. Anstelle aufwendiger Wirbeldrosseln </t>
  </si>
  <si>
    <t xml:space="preserve">oder Drossel-Schiebern wird ein von jedem Sanitär einfach herzustellendes T-Stück empfohlen. </t>
  </si>
  <si>
    <t xml:space="preserve">Das getauchte Ende des T-Stücks wird mit einem Schraubdeckel (Blende) mit runder </t>
  </si>
  <si>
    <t xml:space="preserve">Durchflussöffnung verschlossen, das andere Ende dient als Notüberlauf. </t>
  </si>
  <si>
    <t xml:space="preserve">Das Werkzeug gibt dazu auf dem Blatt "Retentionsanlage" die berechnete zulässige </t>
  </si>
  <si>
    <t xml:space="preserve">Durchflussöffnung an. </t>
  </si>
  <si>
    <t xml:space="preserve">   Retentions-Anlagedaten bei Neubauvorhaben oder grösseren Umbauten mit Auswirkungen</t>
  </si>
  <si>
    <t>auf das Regenabwasser.</t>
  </si>
  <si>
    <t>i.d.R. in Zusammenarbeit Planer / Amt für Umweltschutz.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</si>
</sst>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#,##0.0"/>
    <numFmt numFmtId="166" formatCode="0.000"/>
    <numFmt numFmtId="167" formatCode="_ * #,##0_ ;_ * \-#,##0_ ;_ * &quot;-&quot;??_ ;_ @_ "/>
  </numFmts>
  <fonts count="46">
    <font>
      <sz val="10"/>
      <name val="Arial"/>
    </font>
    <font>
      <sz val="10"/>
      <name val="Arial"/>
      <family val="2"/>
    </font>
    <font>
      <sz val="10"/>
      <name val="Symbol"/>
      <family val="1"/>
      <charset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vertAlign val="subscript"/>
      <sz val="11"/>
      <name val="Arial"/>
      <family val="2"/>
    </font>
    <font>
      <b/>
      <vertAlign val="superscript"/>
      <sz val="11"/>
      <name val="Arial"/>
      <family val="2"/>
    </font>
    <font>
      <b/>
      <vertAlign val="subscript"/>
      <sz val="11"/>
      <name val="Arial"/>
      <family val="2"/>
    </font>
    <font>
      <sz val="11"/>
      <name val="Arial Unicode MS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ITC Officina Sans Book"/>
    </font>
    <font>
      <b/>
      <sz val="16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" applyNumberFormat="0" applyAlignment="0" applyProtection="0"/>
    <xf numFmtId="0" fontId="12" fillId="20" borderId="2" applyNumberFormat="0" applyAlignment="0" applyProtection="0"/>
    <xf numFmtId="43" fontId="1" fillId="0" borderId="0" applyFont="0" applyFill="0" applyBorder="0" applyAlignment="0" applyProtection="0"/>
    <xf numFmtId="0" fontId="13" fillId="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4" applyNumberFormat="0" applyFont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23" borderId="9" applyNumberFormat="0" applyAlignment="0" applyProtection="0"/>
  </cellStyleXfs>
  <cellXfs count="108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0" fillId="0" borderId="0" xfId="0" applyFill="1" applyBorder="1" applyProtection="1">
      <protection hidden="1"/>
    </xf>
    <xf numFmtId="0" fontId="0" fillId="0" borderId="10" xfId="0" applyFill="1" applyBorder="1" applyProtection="1">
      <protection hidden="1"/>
    </xf>
    <xf numFmtId="0" fontId="0" fillId="0" borderId="10" xfId="0" applyFill="1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0" fillId="0" borderId="0" xfId="0" applyFill="1" applyProtection="1">
      <protection hidden="1"/>
    </xf>
    <xf numFmtId="0" fontId="7" fillId="0" borderId="0" xfId="0" applyFont="1" applyProtection="1">
      <protection hidden="1"/>
    </xf>
    <xf numFmtId="0" fontId="0" fillId="0" borderId="10" xfId="0" applyBorder="1" applyProtection="1">
      <protection hidden="1"/>
    </xf>
    <xf numFmtId="166" fontId="0" fillId="0" borderId="10" xfId="0" applyNumberFormat="1" applyFill="1" applyBorder="1" applyAlignment="1" applyProtection="1">
      <alignment vertical="center"/>
      <protection hidden="1"/>
    </xf>
    <xf numFmtId="4" fontId="0" fillId="0" borderId="10" xfId="0" applyNumberFormat="1" applyFill="1" applyBorder="1" applyProtection="1">
      <protection hidden="1"/>
    </xf>
    <xf numFmtId="0" fontId="26" fillId="0" borderId="0" xfId="0" applyFont="1" applyFill="1" applyProtection="1">
      <protection hidden="1"/>
    </xf>
    <xf numFmtId="2" fontId="30" fillId="0" borderId="0" xfId="0" applyNumberFormat="1" applyFont="1" applyFill="1" applyBorder="1" applyProtection="1">
      <protection hidden="1"/>
    </xf>
    <xf numFmtId="0" fontId="30" fillId="0" borderId="0" xfId="0" applyFont="1" applyFill="1" applyBorder="1" applyProtection="1">
      <protection hidden="1"/>
    </xf>
    <xf numFmtId="164" fontId="30" fillId="0" borderId="0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0" fillId="0" borderId="0" xfId="0" applyProtection="1"/>
    <xf numFmtId="2" fontId="0" fillId="0" borderId="10" xfId="0" applyNumberFormat="1" applyFill="1" applyBorder="1" applyProtection="1"/>
    <xf numFmtId="0" fontId="27" fillId="0" borderId="0" xfId="0" applyFont="1" applyProtection="1">
      <protection hidden="1"/>
    </xf>
    <xf numFmtId="0" fontId="8" fillId="0" borderId="0" xfId="0" applyFont="1" applyBorder="1" applyProtection="1">
      <protection hidden="1"/>
    </xf>
    <xf numFmtId="0" fontId="27" fillId="0" borderId="0" xfId="0" applyFont="1" applyFill="1" applyProtection="1">
      <protection hidden="1"/>
    </xf>
    <xf numFmtId="0" fontId="27" fillId="0" borderId="10" xfId="0" applyFont="1" applyFill="1" applyBorder="1" applyAlignment="1" applyProtection="1">
      <alignment vertical="center"/>
      <protection hidden="1"/>
    </xf>
    <xf numFmtId="0" fontId="27" fillId="0" borderId="10" xfId="0" applyFont="1" applyFill="1" applyBorder="1" applyAlignment="1" applyProtection="1">
      <alignment horizontal="center" vertical="center"/>
      <protection hidden="1"/>
    </xf>
    <xf numFmtId="165" fontId="27" fillId="0" borderId="10" xfId="0" applyNumberFormat="1" applyFont="1" applyFill="1" applyBorder="1" applyProtection="1">
      <protection hidden="1"/>
    </xf>
    <xf numFmtId="165" fontId="27" fillId="0" borderId="0" xfId="0" applyNumberFormat="1" applyFont="1" applyFill="1" applyProtection="1">
      <protection hidden="1"/>
    </xf>
    <xf numFmtId="2" fontId="27" fillId="0" borderId="0" xfId="0" applyNumberFormat="1" applyFont="1" applyFill="1" applyAlignment="1" applyProtection="1">
      <alignment horizontal="center"/>
      <protection hidden="1"/>
    </xf>
    <xf numFmtId="0" fontId="27" fillId="0" borderId="0" xfId="0" applyFont="1" applyFill="1" applyBorder="1" applyProtection="1">
      <protection hidden="1"/>
    </xf>
    <xf numFmtId="2" fontId="27" fillId="0" borderId="0" xfId="0" applyNumberFormat="1" applyFont="1" applyBorder="1" applyAlignment="1" applyProtection="1">
      <alignment horizontal="center"/>
      <protection hidden="1"/>
    </xf>
    <xf numFmtId="167" fontId="27" fillId="0" borderId="10" xfId="27" applyNumberFormat="1" applyFont="1" applyFill="1" applyBorder="1" applyProtection="1">
      <protection hidden="1"/>
    </xf>
    <xf numFmtId="167" fontId="27" fillId="0" borderId="0" xfId="27" applyNumberFormat="1" applyFont="1" applyFill="1" applyProtection="1">
      <protection hidden="1"/>
    </xf>
    <xf numFmtId="0" fontId="27" fillId="0" borderId="10" xfId="0" applyFont="1" applyBorder="1" applyAlignment="1" applyProtection="1">
      <alignment horizontal="left"/>
    </xf>
    <xf numFmtId="167" fontId="27" fillId="0" borderId="10" xfId="27" applyNumberFormat="1" applyFont="1" applyBorder="1" applyAlignment="1" applyProtection="1">
      <alignment horizontal="center"/>
    </xf>
    <xf numFmtId="0" fontId="27" fillId="0" borderId="10" xfId="0" applyFont="1" applyBorder="1" applyProtection="1"/>
    <xf numFmtId="164" fontId="27" fillId="0" borderId="0" xfId="0" applyNumberFormat="1" applyFont="1" applyFill="1" applyBorder="1" applyProtection="1">
      <protection hidden="1"/>
    </xf>
    <xf numFmtId="0" fontId="30" fillId="0" borderId="0" xfId="0" applyFont="1" applyFill="1" applyProtection="1">
      <protection hidden="1"/>
    </xf>
    <xf numFmtId="165" fontId="27" fillId="0" borderId="0" xfId="0" applyNumberFormat="1" applyFont="1" applyFill="1" applyBorder="1" applyProtection="1">
      <protection hidden="1"/>
    </xf>
    <xf numFmtId="2" fontId="27" fillId="0" borderId="0" xfId="0" applyNumberFormat="1" applyFont="1" applyFill="1" applyBorder="1" applyAlignment="1" applyProtection="1">
      <alignment horizontal="center"/>
      <protection hidden="1"/>
    </xf>
    <xf numFmtId="167" fontId="27" fillId="0" borderId="0" xfId="27" applyNumberFormat="1" applyFont="1" applyFill="1" applyBorder="1" applyProtection="1">
      <protection hidden="1"/>
    </xf>
    <xf numFmtId="0" fontId="36" fillId="0" borderId="0" xfId="0" applyFont="1" applyFill="1" applyAlignment="1" applyProtection="1">
      <alignment horizontal="right"/>
      <protection hidden="1"/>
    </xf>
    <xf numFmtId="2" fontId="36" fillId="0" borderId="0" xfId="0" applyNumberFormat="1" applyFont="1" applyFill="1" applyAlignment="1" applyProtection="1">
      <alignment horizontal="center"/>
      <protection hidden="1"/>
    </xf>
    <xf numFmtId="167" fontId="27" fillId="24" borderId="10" xfId="27" applyNumberFormat="1" applyFont="1" applyFill="1" applyBorder="1" applyAlignment="1" applyProtection="1">
      <alignment horizontal="center"/>
      <protection locked="0"/>
    </xf>
    <xf numFmtId="164" fontId="30" fillId="25" borderId="11" xfId="0" applyNumberFormat="1" applyFont="1" applyFill="1" applyBorder="1" applyProtection="1">
      <protection hidden="1"/>
    </xf>
    <xf numFmtId="0" fontId="30" fillId="25" borderId="12" xfId="0" applyFont="1" applyFill="1" applyBorder="1" applyProtection="1">
      <protection hidden="1"/>
    </xf>
    <xf numFmtId="0" fontId="27" fillId="25" borderId="13" xfId="0" applyFont="1" applyFill="1" applyBorder="1" applyProtection="1">
      <protection hidden="1"/>
    </xf>
    <xf numFmtId="0" fontId="37" fillId="0" borderId="10" xfId="0" applyFont="1" applyBorder="1" applyProtection="1"/>
    <xf numFmtId="0" fontId="7" fillId="26" borderId="0" xfId="0" applyFont="1" applyFill="1" applyProtection="1">
      <protection hidden="1"/>
    </xf>
    <xf numFmtId="0" fontId="26" fillId="26" borderId="0" xfId="0" applyFont="1" applyFill="1" applyProtection="1">
      <protection hidden="1"/>
    </xf>
    <xf numFmtId="0" fontId="29" fillId="26" borderId="0" xfId="0" applyFont="1" applyFill="1" applyBorder="1" applyAlignment="1" applyProtection="1">
      <alignment horizontal="center"/>
      <protection hidden="1"/>
    </xf>
    <xf numFmtId="0" fontId="28" fillId="26" borderId="0" xfId="0" applyFont="1" applyFill="1" applyProtection="1">
      <protection hidden="1"/>
    </xf>
    <xf numFmtId="0" fontId="27" fillId="26" borderId="0" xfId="0" applyFont="1" applyFill="1" applyBorder="1" applyAlignment="1" applyProtection="1">
      <alignment vertical="center"/>
      <protection hidden="1"/>
    </xf>
    <xf numFmtId="0" fontId="27" fillId="26" borderId="0" xfId="0" applyFont="1" applyFill="1" applyAlignment="1" applyProtection="1">
      <alignment vertical="center"/>
      <protection hidden="1"/>
    </xf>
    <xf numFmtId="0" fontId="27" fillId="26" borderId="0" xfId="0" applyFont="1" applyFill="1" applyProtection="1">
      <protection hidden="1"/>
    </xf>
    <xf numFmtId="165" fontId="30" fillId="0" borderId="10" xfId="0" applyNumberFormat="1" applyFont="1" applyFill="1" applyBorder="1" applyProtection="1">
      <protection hidden="1"/>
    </xf>
    <xf numFmtId="2" fontId="30" fillId="0" borderId="10" xfId="0" applyNumberFormat="1" applyFont="1" applyFill="1" applyBorder="1" applyAlignment="1" applyProtection="1">
      <alignment horizontal="center"/>
      <protection hidden="1"/>
    </xf>
    <xf numFmtId="167" fontId="30" fillId="0" borderId="10" xfId="27" applyNumberFormat="1" applyFont="1" applyFill="1" applyBorder="1" applyProtection="1"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164" fontId="30" fillId="27" borderId="0" xfId="0" applyNumberFormat="1" applyFont="1" applyFill="1" applyBorder="1" applyProtection="1">
      <protection hidden="1"/>
    </xf>
    <xf numFmtId="0" fontId="30" fillId="27" borderId="0" xfId="0" applyFont="1" applyFill="1" applyBorder="1" applyAlignment="1" applyProtection="1">
      <protection hidden="1"/>
    </xf>
    <xf numFmtId="0" fontId="26" fillId="24" borderId="0" xfId="0" applyFont="1" applyFill="1" applyProtection="1">
      <protection hidden="1"/>
    </xf>
    <xf numFmtId="0" fontId="27" fillId="24" borderId="0" xfId="0" applyFont="1" applyFill="1" applyProtection="1">
      <protection hidden="1"/>
    </xf>
    <xf numFmtId="1" fontId="27" fillId="25" borderId="14" xfId="0" applyNumberFormat="1" applyFont="1" applyFill="1" applyBorder="1" applyAlignment="1" applyProtection="1">
      <alignment horizontal="right"/>
      <protection hidden="1"/>
    </xf>
    <xf numFmtId="0" fontId="7" fillId="28" borderId="0" xfId="0" applyFont="1" applyFill="1" applyProtection="1">
      <protection locked="0"/>
    </xf>
    <xf numFmtId="0" fontId="28" fillId="26" borderId="0" xfId="0" applyFont="1" applyFill="1" applyProtection="1">
      <protection locked="0" hidden="1"/>
    </xf>
    <xf numFmtId="0" fontId="28" fillId="28" borderId="0" xfId="0" applyFont="1" applyFill="1" applyProtection="1">
      <protection locked="0"/>
    </xf>
    <xf numFmtId="0" fontId="27" fillId="26" borderId="0" xfId="0" applyFont="1" applyFill="1" applyAlignment="1" applyProtection="1">
      <alignment vertical="center"/>
      <protection locked="0" hidden="1"/>
    </xf>
    <xf numFmtId="0" fontId="27" fillId="28" borderId="0" xfId="0" applyFont="1" applyFill="1" applyAlignment="1" applyProtection="1">
      <alignment vertical="center"/>
      <protection locked="0"/>
    </xf>
    <xf numFmtId="0" fontId="27" fillId="28" borderId="0" xfId="0" applyFont="1" applyFill="1" applyProtection="1">
      <protection locked="0"/>
    </xf>
    <xf numFmtId="0" fontId="27" fillId="0" borderId="0" xfId="0" applyFont="1" applyFill="1" applyProtection="1">
      <protection locked="0" hidden="1"/>
    </xf>
    <xf numFmtId="0" fontId="7" fillId="26" borderId="0" xfId="0" applyFont="1" applyFill="1" applyProtection="1"/>
    <xf numFmtId="0" fontId="7" fillId="28" borderId="0" xfId="0" applyFont="1" applyFill="1" applyProtection="1"/>
    <xf numFmtId="0" fontId="28" fillId="26" borderId="0" xfId="0" applyFont="1" applyFill="1" applyProtection="1"/>
    <xf numFmtId="0" fontId="28" fillId="28" borderId="0" xfId="0" applyFont="1" applyFill="1" applyProtection="1"/>
    <xf numFmtId="0" fontId="27" fillId="26" borderId="0" xfId="0" applyFont="1" applyFill="1" applyBorder="1" applyAlignment="1" applyProtection="1">
      <alignment horizontal="left" vertical="center"/>
    </xf>
    <xf numFmtId="0" fontId="27" fillId="28" borderId="0" xfId="0" applyFont="1" applyFill="1" applyAlignment="1" applyProtection="1">
      <alignment vertical="center"/>
    </xf>
    <xf numFmtId="0" fontId="27" fillId="28" borderId="0" xfId="0" applyFont="1" applyFill="1" applyProtection="1"/>
    <xf numFmtId="0" fontId="30" fillId="0" borderId="10" xfId="0" applyFont="1" applyFill="1" applyBorder="1" applyProtection="1"/>
    <xf numFmtId="165" fontId="27" fillId="0" borderId="10" xfId="0" applyNumberFormat="1" applyFont="1" applyFill="1" applyBorder="1" applyProtection="1"/>
    <xf numFmtId="2" fontId="27" fillId="0" borderId="10" xfId="0" applyNumberFormat="1" applyFont="1" applyFill="1" applyBorder="1" applyAlignment="1" applyProtection="1">
      <alignment horizontal="center"/>
    </xf>
    <xf numFmtId="0" fontId="30" fillId="28" borderId="0" xfId="0" applyFont="1" applyFill="1" applyProtection="1"/>
    <xf numFmtId="0" fontId="27" fillId="28" borderId="0" xfId="0" applyFont="1" applyFill="1" applyBorder="1" applyAlignment="1" applyProtection="1">
      <alignment horizontal="center"/>
    </xf>
    <xf numFmtId="0" fontId="27" fillId="28" borderId="0" xfId="0" applyFont="1" applyFill="1" applyBorder="1" applyProtection="1"/>
    <xf numFmtId="0" fontId="27" fillId="0" borderId="0" xfId="0" applyFont="1" applyFill="1" applyProtection="1"/>
    <xf numFmtId="0" fontId="0" fillId="26" borderId="0" xfId="0" applyFill="1" applyBorder="1"/>
    <xf numFmtId="0" fontId="0" fillId="26" borderId="0" xfId="0" applyFill="1"/>
    <xf numFmtId="0" fontId="0" fillId="28" borderId="0" xfId="0" applyFill="1"/>
    <xf numFmtId="0" fontId="27" fillId="26" borderId="0" xfId="0" applyFont="1" applyFill="1" applyBorder="1" applyAlignment="1">
      <alignment horizontal="center"/>
    </xf>
    <xf numFmtId="0" fontId="6" fillId="0" borderId="0" xfId="0" applyFont="1"/>
    <xf numFmtId="0" fontId="38" fillId="0" borderId="0" xfId="0" applyFont="1"/>
    <xf numFmtId="0" fontId="40" fillId="0" borderId="0" xfId="0" applyFont="1"/>
    <xf numFmtId="0" fontId="6" fillId="26" borderId="0" xfId="0" applyFont="1" applyFill="1" applyBorder="1"/>
    <xf numFmtId="0" fontId="41" fillId="26" borderId="0" xfId="0" applyFont="1" applyFill="1" applyBorder="1"/>
    <xf numFmtId="0" fontId="42" fillId="0" borderId="0" xfId="0" applyFont="1"/>
    <xf numFmtId="0" fontId="5" fillId="26" borderId="0" xfId="0" applyFont="1" applyFill="1" applyBorder="1" applyAlignment="1" applyProtection="1">
      <alignment horizontal="center"/>
      <protection hidden="1"/>
    </xf>
    <xf numFmtId="0" fontId="44" fillId="0" borderId="0" xfId="0" applyFont="1"/>
    <xf numFmtId="0" fontId="2" fillId="0" borderId="0" xfId="0" applyFont="1" applyAlignment="1">
      <alignment horizontal="left" indent="2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30" fillId="29" borderId="0" xfId="0" applyFont="1" applyFill="1" applyBorder="1" applyAlignment="1" applyProtection="1">
      <alignment horizontal="left" vertical="justify" indent="1" shrinkToFit="1" readingOrder="1"/>
      <protection hidden="1"/>
    </xf>
    <xf numFmtId="0" fontId="0" fillId="0" borderId="0" xfId="0" applyBorder="1" applyProtection="1"/>
    <xf numFmtId="0" fontId="5" fillId="26" borderId="0" xfId="0" applyFont="1" applyFill="1" applyBorder="1" applyAlignment="1" applyProtection="1">
      <alignment horizontal="center"/>
      <protection hidden="1"/>
    </xf>
    <xf numFmtId="0" fontId="43" fillId="26" borderId="0" xfId="0" applyFont="1" applyFill="1" applyAlignment="1" applyProtection="1">
      <alignment horizontal="left"/>
    </xf>
    <xf numFmtId="0" fontId="27" fillId="26" borderId="15" xfId="0" applyFont="1" applyFill="1" applyBorder="1" applyAlignment="1" applyProtection="1">
      <alignment horizontal="left" vertical="center"/>
      <protection locked="0"/>
    </xf>
    <xf numFmtId="0" fontId="28" fillId="26" borderId="15" xfId="0" applyFont="1" applyFill="1" applyBorder="1" applyAlignment="1" applyProtection="1">
      <alignment vertical="center"/>
      <protection locked="0" hidden="1"/>
    </xf>
    <xf numFmtId="0" fontId="28" fillId="26" borderId="16" xfId="0" applyFont="1" applyFill="1" applyBorder="1" applyAlignment="1" applyProtection="1">
      <alignment vertical="center"/>
      <protection locked="0" hidden="1"/>
    </xf>
    <xf numFmtId="0" fontId="5" fillId="26" borderId="0" xfId="0" applyFont="1" applyFill="1" applyAlignment="1" applyProtection="1">
      <alignment horizontal="left"/>
    </xf>
  </cellXfs>
  <cellStyles count="43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8" builtinId="20" customBuiltin="1"/>
    <cellStyle name="Ergebnis" xfId="29" builtinId="25" customBuiltin="1"/>
    <cellStyle name="Erklärender Text" xfId="30" builtinId="53" customBuiltin="1"/>
    <cellStyle name="Gut" xfId="31" builtinId="26" customBuiltin="1"/>
    <cellStyle name="Komma" xfId="27" builtinId="3"/>
    <cellStyle name="Neutral" xfId="32" builtinId="28" customBuiltin="1"/>
    <cellStyle name="Notiz" xfId="33" builtinId="10" customBuiltin="1"/>
    <cellStyle name="Schlecht" xfId="34" builtinId="27" customBuiltin="1"/>
    <cellStyle name="Standard" xfId="0" builtinId="0"/>
    <cellStyle name="Überschrift" xfId="35" builtinId="15" customBuiltin="1"/>
    <cellStyle name="Überschrift 1" xfId="36" builtinId="16" customBuiltin="1"/>
    <cellStyle name="Überschrift 2" xfId="37" builtinId="17" customBuiltin="1"/>
    <cellStyle name="Überschrift 3" xfId="38" builtinId="18" customBuiltin="1"/>
    <cellStyle name="Überschrift 4" xfId="39" builtinId="19" customBuiltin="1"/>
    <cellStyle name="Verknüpfte Zelle" xfId="40" builtinId="24" customBuiltin="1"/>
    <cellStyle name="Warnender Text" xfId="41" builtinId="11" customBuiltin="1"/>
    <cellStyle name="Zelle überprüfen" xfId="42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FF"/>
      <rgbColor rgb="00FF0000"/>
      <rgbColor rgb="0033CC33"/>
      <rgbColor rgb="00FFFF00"/>
      <rgbColor rgb="0033CCFF"/>
      <rgbColor rgb="00FF7C80"/>
      <rgbColor rgb="0066FF33"/>
      <rgbColor rgb="00FFFFCC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3228975</xdr:colOff>
      <xdr:row>0</xdr:row>
      <xdr:rowOff>0</xdr:rowOff>
    </xdr:from>
    <xdr:to>
      <xdr:col>5</xdr:col>
      <xdr:colOff>0</xdr:colOff>
      <xdr:row>2</xdr:row>
      <xdr:rowOff>209550</xdr:rowOff>
    </xdr:to>
    <xdr:pic>
      <xdr:nvPicPr>
        <xdr:cNvPr id="1057" name="Picture 33" descr="K:\VORLAGEN\WAPPEN\ALS_BMP\Logo_ai_fa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0"/>
          <a:ext cx="43243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9</xdr:col>
      <xdr:colOff>685800</xdr:colOff>
      <xdr:row>17</xdr:row>
      <xdr:rowOff>104775</xdr:rowOff>
    </xdr:to>
    <xdr:pic>
      <xdr:nvPicPr>
        <xdr:cNvPr id="4164" name="Picture 68" descr="Kopie von PICT199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895350"/>
          <a:ext cx="271462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4</xdr:col>
      <xdr:colOff>104775</xdr:colOff>
      <xdr:row>17</xdr:row>
      <xdr:rowOff>104775</xdr:rowOff>
    </xdr:to>
    <xdr:pic>
      <xdr:nvPicPr>
        <xdr:cNvPr id="4165" name="Picture 69" descr="Kopie von PICT199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895350"/>
          <a:ext cx="27336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4</xdr:col>
      <xdr:colOff>114300</xdr:colOff>
      <xdr:row>30</xdr:row>
      <xdr:rowOff>114300</xdr:rowOff>
    </xdr:to>
    <xdr:pic>
      <xdr:nvPicPr>
        <xdr:cNvPr id="4166" name="Picture 70" descr="Kopie von PICT199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000375"/>
          <a:ext cx="274320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18</xdr:row>
      <xdr:rowOff>0</xdr:rowOff>
    </xdr:from>
    <xdr:to>
      <xdr:col>9</xdr:col>
      <xdr:colOff>676275</xdr:colOff>
      <xdr:row>30</xdr:row>
      <xdr:rowOff>114300</xdr:rowOff>
    </xdr:to>
    <xdr:pic>
      <xdr:nvPicPr>
        <xdr:cNvPr id="4167" name="Picture 71" descr="Kopie von PICT199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3000375"/>
          <a:ext cx="270510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114300</xdr:colOff>
      <xdr:row>48</xdr:row>
      <xdr:rowOff>114300</xdr:rowOff>
    </xdr:to>
    <xdr:pic>
      <xdr:nvPicPr>
        <xdr:cNvPr id="4168" name="Picture 72" descr="Teich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000750"/>
          <a:ext cx="274320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36</xdr:row>
      <xdr:rowOff>0</xdr:rowOff>
    </xdr:from>
    <xdr:to>
      <xdr:col>9</xdr:col>
      <xdr:colOff>676275</xdr:colOff>
      <xdr:row>48</xdr:row>
      <xdr:rowOff>123825</xdr:rowOff>
    </xdr:to>
    <xdr:pic>
      <xdr:nvPicPr>
        <xdr:cNvPr id="4169" name="Picture 73" descr="Kopie von PICT200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6000750"/>
          <a:ext cx="2705100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4</xdr:col>
      <xdr:colOff>114300</xdr:colOff>
      <xdr:row>62</xdr:row>
      <xdr:rowOff>76200</xdr:rowOff>
    </xdr:to>
    <xdr:pic>
      <xdr:nvPicPr>
        <xdr:cNvPr id="4170" name="Picture 74" descr="Kopie von PICT200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8191500"/>
          <a:ext cx="274320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50</xdr:row>
      <xdr:rowOff>0</xdr:rowOff>
    </xdr:from>
    <xdr:to>
      <xdr:col>9</xdr:col>
      <xdr:colOff>676275</xdr:colOff>
      <xdr:row>62</xdr:row>
      <xdr:rowOff>85725</xdr:rowOff>
    </xdr:to>
    <xdr:pic>
      <xdr:nvPicPr>
        <xdr:cNvPr id="4171" name="Picture 75" descr="Kopie von PICT200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8191500"/>
          <a:ext cx="2705100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50</xdr:row>
      <xdr:rowOff>104775</xdr:rowOff>
    </xdr:from>
    <xdr:to>
      <xdr:col>3</xdr:col>
      <xdr:colOff>409575</xdr:colOff>
      <xdr:row>52</xdr:row>
      <xdr:rowOff>47625</xdr:rowOff>
    </xdr:to>
    <xdr:sp macro="" textlink="">
      <xdr:nvSpPr>
        <xdr:cNvPr id="4172" name="Rectangle 76"/>
        <xdr:cNvSpPr>
          <a:spLocks noChangeArrowheads="1"/>
        </xdr:cNvSpPr>
      </xdr:nvSpPr>
      <xdr:spPr bwMode="auto">
        <a:xfrm>
          <a:off x="1400175" y="8296275"/>
          <a:ext cx="9334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Notüberlauf</a:t>
          </a:r>
        </a:p>
        <a:p>
          <a:pPr algn="l" rtl="0">
            <a:defRPr sz="1000"/>
          </a:pPr>
          <a:endParaRPr lang="de-CH"/>
        </a:p>
      </xdr:txBody>
    </xdr:sp>
    <xdr:clientData/>
  </xdr:twoCellAnchor>
  <xdr:twoCellAnchor>
    <xdr:from>
      <xdr:col>6</xdr:col>
      <xdr:colOff>523875</xdr:colOff>
      <xdr:row>7</xdr:row>
      <xdr:rowOff>123825</xdr:rowOff>
    </xdr:from>
    <xdr:to>
      <xdr:col>9</xdr:col>
      <xdr:colOff>171450</xdr:colOff>
      <xdr:row>9</xdr:row>
      <xdr:rowOff>66675</xdr:rowOff>
    </xdr:to>
    <xdr:sp macro="" textlink="">
      <xdr:nvSpPr>
        <xdr:cNvPr id="4173" name="Rectangle 77"/>
        <xdr:cNvSpPr>
          <a:spLocks noChangeArrowheads="1"/>
        </xdr:cNvSpPr>
      </xdr:nvSpPr>
      <xdr:spPr bwMode="auto">
        <a:xfrm>
          <a:off x="4286250" y="1343025"/>
          <a:ext cx="914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Notüberlauf</a:t>
          </a:r>
        </a:p>
        <a:p>
          <a:pPr algn="l" rtl="0">
            <a:defRPr sz="1000"/>
          </a:pPr>
          <a:endParaRPr lang="de-CH"/>
        </a:p>
      </xdr:txBody>
    </xdr:sp>
    <xdr:clientData/>
  </xdr:twoCellAnchor>
  <xdr:twoCellAnchor>
    <xdr:from>
      <xdr:col>5</xdr:col>
      <xdr:colOff>76200</xdr:colOff>
      <xdr:row>60</xdr:row>
      <xdr:rowOff>104775</xdr:rowOff>
    </xdr:from>
    <xdr:to>
      <xdr:col>7</xdr:col>
      <xdr:colOff>76200</xdr:colOff>
      <xdr:row>62</xdr:row>
      <xdr:rowOff>9525</xdr:rowOff>
    </xdr:to>
    <xdr:sp macro="" textlink="">
      <xdr:nvSpPr>
        <xdr:cNvPr id="4174" name="Rectangle 78"/>
        <xdr:cNvSpPr>
          <a:spLocks noChangeArrowheads="1"/>
        </xdr:cNvSpPr>
      </xdr:nvSpPr>
      <xdr:spPr bwMode="auto">
        <a:xfrm>
          <a:off x="3076575" y="9915525"/>
          <a:ext cx="14573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einfache runde Öffnung</a:t>
          </a:r>
          <a:endParaRPr lang="de-CH"/>
        </a:p>
      </xdr:txBody>
    </xdr:sp>
    <xdr:clientData/>
  </xdr:twoCellAnchor>
  <xdr:twoCellAnchor>
    <xdr:from>
      <xdr:col>6</xdr:col>
      <xdr:colOff>371475</xdr:colOff>
      <xdr:row>28</xdr:row>
      <xdr:rowOff>28575</xdr:rowOff>
    </xdr:from>
    <xdr:to>
      <xdr:col>9</xdr:col>
      <xdr:colOff>561975</xdr:colOff>
      <xdr:row>29</xdr:row>
      <xdr:rowOff>133350</xdr:rowOff>
    </xdr:to>
    <xdr:sp macro="" textlink="">
      <xdr:nvSpPr>
        <xdr:cNvPr id="4175" name="Rectangle 79"/>
        <xdr:cNvSpPr>
          <a:spLocks noChangeArrowheads="1"/>
        </xdr:cNvSpPr>
      </xdr:nvSpPr>
      <xdr:spPr bwMode="auto">
        <a:xfrm>
          <a:off x="4133850" y="4648200"/>
          <a:ext cx="14573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einfache runde Öffnung</a:t>
          </a:r>
          <a:endParaRPr lang="de-C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57150</xdr:rowOff>
    </xdr:from>
    <xdr:to>
      <xdr:col>0</xdr:col>
      <xdr:colOff>85725</xdr:colOff>
      <xdr:row>4</xdr:row>
      <xdr:rowOff>95250</xdr:rowOff>
    </xdr:to>
    <xdr:sp macro="" textlink="">
      <xdr:nvSpPr>
        <xdr:cNvPr id="7175" name="AutoShape 7"/>
        <xdr:cNvSpPr>
          <a:spLocks noChangeArrowheads="1"/>
        </xdr:cNvSpPr>
      </xdr:nvSpPr>
      <xdr:spPr bwMode="auto">
        <a:xfrm>
          <a:off x="47625" y="838200"/>
          <a:ext cx="38100" cy="381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8</xdr:row>
      <xdr:rowOff>66675</xdr:rowOff>
    </xdr:from>
    <xdr:to>
      <xdr:col>0</xdr:col>
      <xdr:colOff>85725</xdr:colOff>
      <xdr:row>8</xdr:row>
      <xdr:rowOff>104775</xdr:rowOff>
    </xdr:to>
    <xdr:sp macro="" textlink="">
      <xdr:nvSpPr>
        <xdr:cNvPr id="7176" name="AutoShape 8"/>
        <xdr:cNvSpPr>
          <a:spLocks noChangeArrowheads="1"/>
        </xdr:cNvSpPr>
      </xdr:nvSpPr>
      <xdr:spPr bwMode="auto">
        <a:xfrm>
          <a:off x="47625" y="1495425"/>
          <a:ext cx="38100" cy="381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12</xdr:row>
      <xdr:rowOff>66675</xdr:rowOff>
    </xdr:from>
    <xdr:to>
      <xdr:col>0</xdr:col>
      <xdr:colOff>95250</xdr:colOff>
      <xdr:row>12</xdr:row>
      <xdr:rowOff>104775</xdr:rowOff>
    </xdr:to>
    <xdr:sp macro="" textlink="">
      <xdr:nvSpPr>
        <xdr:cNvPr id="7177" name="AutoShape 9"/>
        <xdr:cNvSpPr>
          <a:spLocks noChangeArrowheads="1"/>
        </xdr:cNvSpPr>
      </xdr:nvSpPr>
      <xdr:spPr bwMode="auto">
        <a:xfrm>
          <a:off x="57150" y="2143125"/>
          <a:ext cx="38100" cy="381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19</xdr:row>
      <xdr:rowOff>66675</xdr:rowOff>
    </xdr:from>
    <xdr:to>
      <xdr:col>0</xdr:col>
      <xdr:colOff>85725</xdr:colOff>
      <xdr:row>19</xdr:row>
      <xdr:rowOff>104775</xdr:rowOff>
    </xdr:to>
    <xdr:sp macro="" textlink="">
      <xdr:nvSpPr>
        <xdr:cNvPr id="7178" name="AutoShape 10"/>
        <xdr:cNvSpPr>
          <a:spLocks noChangeArrowheads="1"/>
        </xdr:cNvSpPr>
      </xdr:nvSpPr>
      <xdr:spPr bwMode="auto">
        <a:xfrm>
          <a:off x="47625" y="3276600"/>
          <a:ext cx="38100" cy="381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24</xdr:row>
      <xdr:rowOff>66675</xdr:rowOff>
    </xdr:from>
    <xdr:to>
      <xdr:col>0</xdr:col>
      <xdr:colOff>95250</xdr:colOff>
      <xdr:row>24</xdr:row>
      <xdr:rowOff>104775</xdr:rowOff>
    </xdr:to>
    <xdr:sp macro="" textlink="">
      <xdr:nvSpPr>
        <xdr:cNvPr id="7179" name="AutoShape 11"/>
        <xdr:cNvSpPr>
          <a:spLocks noChangeArrowheads="1"/>
        </xdr:cNvSpPr>
      </xdr:nvSpPr>
      <xdr:spPr bwMode="auto">
        <a:xfrm>
          <a:off x="57150" y="4086225"/>
          <a:ext cx="38100" cy="381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27</xdr:row>
      <xdr:rowOff>57150</xdr:rowOff>
    </xdr:from>
    <xdr:to>
      <xdr:col>0</xdr:col>
      <xdr:colOff>95250</xdr:colOff>
      <xdr:row>27</xdr:row>
      <xdr:rowOff>95250</xdr:rowOff>
    </xdr:to>
    <xdr:sp macro="" textlink="">
      <xdr:nvSpPr>
        <xdr:cNvPr id="7180" name="AutoShape 12"/>
        <xdr:cNvSpPr>
          <a:spLocks noChangeArrowheads="1"/>
        </xdr:cNvSpPr>
      </xdr:nvSpPr>
      <xdr:spPr bwMode="auto">
        <a:xfrm>
          <a:off x="57150" y="4562475"/>
          <a:ext cx="38100" cy="381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30</xdr:row>
      <xdr:rowOff>57150</xdr:rowOff>
    </xdr:from>
    <xdr:to>
      <xdr:col>0</xdr:col>
      <xdr:colOff>95250</xdr:colOff>
      <xdr:row>30</xdr:row>
      <xdr:rowOff>95250</xdr:rowOff>
    </xdr:to>
    <xdr:sp macro="" textlink="">
      <xdr:nvSpPr>
        <xdr:cNvPr id="7181" name="AutoShape 13"/>
        <xdr:cNvSpPr>
          <a:spLocks noChangeArrowheads="1"/>
        </xdr:cNvSpPr>
      </xdr:nvSpPr>
      <xdr:spPr bwMode="auto">
        <a:xfrm>
          <a:off x="57150" y="5048250"/>
          <a:ext cx="38100" cy="381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35</xdr:row>
      <xdr:rowOff>57150</xdr:rowOff>
    </xdr:from>
    <xdr:to>
      <xdr:col>0</xdr:col>
      <xdr:colOff>95250</xdr:colOff>
      <xdr:row>35</xdr:row>
      <xdr:rowOff>95250</xdr:rowOff>
    </xdr:to>
    <xdr:sp macro="" textlink="">
      <xdr:nvSpPr>
        <xdr:cNvPr id="7182" name="AutoShape 14"/>
        <xdr:cNvSpPr>
          <a:spLocks noChangeArrowheads="1"/>
        </xdr:cNvSpPr>
      </xdr:nvSpPr>
      <xdr:spPr bwMode="auto">
        <a:xfrm>
          <a:off x="57150" y="5857875"/>
          <a:ext cx="38100" cy="381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38</xdr:row>
      <xdr:rowOff>57150</xdr:rowOff>
    </xdr:from>
    <xdr:to>
      <xdr:col>0</xdr:col>
      <xdr:colOff>95250</xdr:colOff>
      <xdr:row>38</xdr:row>
      <xdr:rowOff>95250</xdr:rowOff>
    </xdr:to>
    <xdr:sp macro="" textlink="">
      <xdr:nvSpPr>
        <xdr:cNvPr id="7183" name="AutoShape 15"/>
        <xdr:cNvSpPr>
          <a:spLocks noChangeArrowheads="1"/>
        </xdr:cNvSpPr>
      </xdr:nvSpPr>
      <xdr:spPr bwMode="auto">
        <a:xfrm>
          <a:off x="57150" y="6343650"/>
          <a:ext cx="38100" cy="381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41</xdr:row>
      <xdr:rowOff>57150</xdr:rowOff>
    </xdr:from>
    <xdr:to>
      <xdr:col>0</xdr:col>
      <xdr:colOff>95250</xdr:colOff>
      <xdr:row>41</xdr:row>
      <xdr:rowOff>95250</xdr:rowOff>
    </xdr:to>
    <xdr:sp macro="" textlink="">
      <xdr:nvSpPr>
        <xdr:cNvPr id="7184" name="AutoShape 16"/>
        <xdr:cNvSpPr>
          <a:spLocks noChangeArrowheads="1"/>
        </xdr:cNvSpPr>
      </xdr:nvSpPr>
      <xdr:spPr bwMode="auto">
        <a:xfrm>
          <a:off x="57150" y="6829425"/>
          <a:ext cx="38100" cy="381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45</xdr:row>
      <xdr:rowOff>57150</xdr:rowOff>
    </xdr:from>
    <xdr:to>
      <xdr:col>0</xdr:col>
      <xdr:colOff>95250</xdr:colOff>
      <xdr:row>45</xdr:row>
      <xdr:rowOff>95250</xdr:rowOff>
    </xdr:to>
    <xdr:sp macro="" textlink="">
      <xdr:nvSpPr>
        <xdr:cNvPr id="7185" name="AutoShape 17"/>
        <xdr:cNvSpPr>
          <a:spLocks noChangeArrowheads="1"/>
        </xdr:cNvSpPr>
      </xdr:nvSpPr>
      <xdr:spPr bwMode="auto">
        <a:xfrm>
          <a:off x="57150" y="7477125"/>
          <a:ext cx="38100" cy="381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48</xdr:row>
      <xdr:rowOff>57150</xdr:rowOff>
    </xdr:from>
    <xdr:to>
      <xdr:col>0</xdr:col>
      <xdr:colOff>95250</xdr:colOff>
      <xdr:row>48</xdr:row>
      <xdr:rowOff>95250</xdr:rowOff>
    </xdr:to>
    <xdr:sp macro="" textlink="">
      <xdr:nvSpPr>
        <xdr:cNvPr id="7186" name="AutoShape 18"/>
        <xdr:cNvSpPr>
          <a:spLocks noChangeArrowheads="1"/>
        </xdr:cNvSpPr>
      </xdr:nvSpPr>
      <xdr:spPr bwMode="auto">
        <a:xfrm>
          <a:off x="57150" y="7962900"/>
          <a:ext cx="38100" cy="381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104775</xdr:rowOff>
    </xdr:from>
    <xdr:to>
      <xdr:col>7</xdr:col>
      <xdr:colOff>457200</xdr:colOff>
      <xdr:row>25</xdr:row>
      <xdr:rowOff>28575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810000"/>
          <a:ext cx="27432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E59"/>
  <sheetViews>
    <sheetView showGridLines="0" tabSelected="1" topLeftCell="A16" zoomScaleNormal="100" workbookViewId="0">
      <selection activeCell="H38" sqref="H38"/>
    </sheetView>
  </sheetViews>
  <sheetFormatPr baseColWidth="10" defaultRowHeight="12.75"/>
  <cols>
    <col min="1" max="1" width="54.42578125" style="63" customWidth="1"/>
    <col min="2" max="2" width="14.5703125" style="63" customWidth="1"/>
    <col min="3" max="3" width="19.28515625" style="63" bestFit="1" customWidth="1"/>
    <col min="4" max="4" width="22.42578125" style="63" customWidth="1"/>
    <col min="5" max="5" width="2.5703125" style="63" customWidth="1"/>
    <col min="6" max="16384" width="11.42578125" style="63"/>
  </cols>
  <sheetData>
    <row r="1" spans="1:5" s="71" customFormat="1" ht="20.100000000000001" customHeight="1">
      <c r="A1" s="70"/>
      <c r="B1" s="70"/>
      <c r="C1" s="70"/>
      <c r="D1" s="70"/>
      <c r="E1" s="70"/>
    </row>
    <row r="2" spans="1:5" s="71" customFormat="1" ht="20.100000000000001" customHeight="1">
      <c r="A2" s="103" t="s">
        <v>82</v>
      </c>
      <c r="B2" s="103"/>
      <c r="C2" s="103"/>
      <c r="D2" s="103"/>
      <c r="E2" s="70"/>
    </row>
    <row r="3" spans="1:5" s="71" customFormat="1" ht="20.100000000000001" customHeight="1">
      <c r="A3" s="103" t="s">
        <v>81</v>
      </c>
      <c r="B3" s="103"/>
      <c r="C3" s="103"/>
      <c r="D3" s="103"/>
      <c r="E3" s="70"/>
    </row>
    <row r="4" spans="1:5" s="71" customFormat="1" ht="20.100000000000001" customHeight="1">
      <c r="A4" s="107"/>
      <c r="B4" s="107"/>
      <c r="C4" s="107"/>
      <c r="D4" s="107"/>
      <c r="E4" s="70"/>
    </row>
    <row r="5" spans="1:5" s="71" customFormat="1" ht="20.25">
      <c r="A5" s="102"/>
      <c r="B5" s="102"/>
      <c r="C5" s="102"/>
      <c r="D5" s="102"/>
      <c r="E5" s="47"/>
    </row>
    <row r="6" spans="1:5" s="71" customFormat="1" ht="20.25">
      <c r="A6" s="102" t="str">
        <f>CONCATENATE("Merkblatt Dimensionierung von Retentionsanlagen ",Berechnung!A2)</f>
        <v>Merkblatt Dimensionierung von Retentionsanlagen V 1.0</v>
      </c>
      <c r="B6" s="102"/>
      <c r="C6" s="102"/>
      <c r="D6" s="102"/>
      <c r="E6" s="47"/>
    </row>
    <row r="7" spans="1:5" s="71" customFormat="1" ht="20.25">
      <c r="A7" s="94"/>
      <c r="B7" s="94"/>
      <c r="C7" s="94"/>
      <c r="D7" s="94"/>
      <c r="E7" s="47"/>
    </row>
    <row r="8" spans="1:5" s="73" customFormat="1" ht="15">
      <c r="A8" s="72"/>
      <c r="B8" s="49"/>
      <c r="C8" s="49"/>
      <c r="D8" s="49"/>
      <c r="E8" s="50"/>
    </row>
    <row r="9" spans="1:5" s="73" customFormat="1" ht="15.75">
      <c r="A9" s="48" t="s">
        <v>48</v>
      </c>
      <c r="B9" s="50"/>
      <c r="C9" s="50"/>
      <c r="D9" s="50"/>
      <c r="E9" s="50"/>
    </row>
    <row r="10" spans="1:5" s="65" customFormat="1" ht="20.100000000000001" customHeight="1">
      <c r="A10" s="53" t="s">
        <v>51</v>
      </c>
      <c r="B10" s="106"/>
      <c r="C10" s="106"/>
      <c r="D10" s="106"/>
      <c r="E10" s="64"/>
    </row>
    <row r="11" spans="1:5" s="65" customFormat="1" ht="20.100000000000001" customHeight="1">
      <c r="A11" s="53" t="s">
        <v>52</v>
      </c>
      <c r="B11" s="105"/>
      <c r="C11" s="105"/>
      <c r="D11" s="105"/>
      <c r="E11" s="64"/>
    </row>
    <row r="12" spans="1:5" s="67" customFormat="1" ht="20.100000000000001" customHeight="1">
      <c r="A12" s="51" t="s">
        <v>53</v>
      </c>
      <c r="B12" s="104"/>
      <c r="C12" s="104"/>
      <c r="D12" s="104"/>
      <c r="E12" s="66"/>
    </row>
    <row r="13" spans="1:5" s="67" customFormat="1" ht="20.100000000000001" customHeight="1">
      <c r="A13" s="51" t="s">
        <v>54</v>
      </c>
      <c r="B13" s="104"/>
      <c r="C13" s="104"/>
      <c r="D13" s="104"/>
      <c r="E13" s="66"/>
    </row>
    <row r="14" spans="1:5" s="67" customFormat="1" ht="20.100000000000001" customHeight="1">
      <c r="A14" s="51" t="s">
        <v>55</v>
      </c>
      <c r="B14" s="104"/>
      <c r="C14" s="104"/>
      <c r="D14" s="104"/>
      <c r="E14" s="66"/>
    </row>
    <row r="15" spans="1:5" s="67" customFormat="1" ht="20.100000000000001" customHeight="1">
      <c r="A15" s="51" t="s">
        <v>56</v>
      </c>
      <c r="B15" s="104"/>
      <c r="C15" s="104"/>
      <c r="D15" s="104"/>
      <c r="E15" s="66"/>
    </row>
    <row r="16" spans="1:5" s="75" customFormat="1" ht="20.100000000000001" customHeight="1">
      <c r="A16" s="51"/>
      <c r="B16" s="74"/>
      <c r="C16" s="74"/>
      <c r="D16" s="74"/>
      <c r="E16" s="52"/>
    </row>
    <row r="17" spans="1:5" s="76" customFormat="1" ht="15.75">
      <c r="A17" s="60" t="s">
        <v>60</v>
      </c>
      <c r="B17" s="61"/>
      <c r="C17" s="61"/>
      <c r="D17" s="61"/>
      <c r="E17" s="53"/>
    </row>
    <row r="18" spans="1:5" s="76" customFormat="1" ht="14.25">
      <c r="A18" s="53"/>
      <c r="B18" s="53"/>
      <c r="C18" s="53"/>
      <c r="D18" s="53"/>
      <c r="E18" s="53"/>
    </row>
    <row r="19" spans="1:5" s="76" customFormat="1" ht="21" customHeight="1">
      <c r="A19" s="23" t="s">
        <v>0</v>
      </c>
      <c r="B19" s="24" t="s">
        <v>44</v>
      </c>
      <c r="C19" s="24" t="s">
        <v>47</v>
      </c>
      <c r="D19" s="24" t="s">
        <v>45</v>
      </c>
      <c r="E19" s="22"/>
    </row>
    <row r="20" spans="1:5" s="76" customFormat="1" ht="8.1" customHeight="1">
      <c r="A20" s="46"/>
      <c r="B20" s="24"/>
      <c r="C20" s="24"/>
      <c r="D20" s="24"/>
      <c r="E20" s="22"/>
    </row>
    <row r="21" spans="1:5" s="76" customFormat="1" ht="15">
      <c r="A21" s="77" t="s">
        <v>26</v>
      </c>
      <c r="B21" s="78"/>
      <c r="C21" s="79"/>
      <c r="D21" s="25" t="str">
        <f>IF(B21&lt;&gt;"",C21*B21,"")</f>
        <v/>
      </c>
      <c r="E21" s="22"/>
    </row>
    <row r="22" spans="1:5" s="68" customFormat="1" ht="14.25">
      <c r="A22" s="32" t="s">
        <v>69</v>
      </c>
      <c r="B22" s="42"/>
      <c r="C22" s="79">
        <v>0.9</v>
      </c>
      <c r="D22" s="30" t="str">
        <f t="shared" ref="D22:D37" si="0">IF(B22&lt;&gt;"",C22*B22,"")</f>
        <v/>
      </c>
      <c r="E22" s="69"/>
    </row>
    <row r="23" spans="1:5" s="68" customFormat="1" ht="14.25">
      <c r="A23" s="32" t="s">
        <v>34</v>
      </c>
      <c r="B23" s="42">
        <v>0</v>
      </c>
      <c r="C23" s="79">
        <v>0.95</v>
      </c>
      <c r="D23" s="30">
        <f t="shared" si="0"/>
        <v>0</v>
      </c>
      <c r="E23" s="69"/>
    </row>
    <row r="24" spans="1:5" s="68" customFormat="1" ht="14.25">
      <c r="A24" s="32" t="s">
        <v>62</v>
      </c>
      <c r="B24" s="42">
        <v>0</v>
      </c>
      <c r="C24" s="79">
        <v>0.7</v>
      </c>
      <c r="D24" s="30">
        <f t="shared" si="0"/>
        <v>0</v>
      </c>
      <c r="E24" s="69"/>
    </row>
    <row r="25" spans="1:5" s="68" customFormat="1" ht="14.25">
      <c r="A25" s="32" t="s">
        <v>63</v>
      </c>
      <c r="B25" s="42">
        <v>0</v>
      </c>
      <c r="C25" s="79">
        <v>0.4</v>
      </c>
      <c r="D25" s="30">
        <f t="shared" si="0"/>
        <v>0</v>
      </c>
      <c r="E25" s="69"/>
    </row>
    <row r="26" spans="1:5" s="68" customFormat="1" ht="14.25">
      <c r="A26" s="32" t="s">
        <v>64</v>
      </c>
      <c r="B26" s="42">
        <v>0</v>
      </c>
      <c r="C26" s="79">
        <v>0.2</v>
      </c>
      <c r="D26" s="30">
        <f t="shared" si="0"/>
        <v>0</v>
      </c>
      <c r="E26" s="69"/>
    </row>
    <row r="27" spans="1:5" s="68" customFormat="1" ht="14.25">
      <c r="A27" s="32" t="s">
        <v>23</v>
      </c>
      <c r="B27" s="42">
        <v>0</v>
      </c>
      <c r="C27" s="79">
        <v>0.65</v>
      </c>
      <c r="D27" s="30">
        <f t="shared" si="0"/>
        <v>0</v>
      </c>
      <c r="E27" s="69"/>
    </row>
    <row r="28" spans="1:5" s="68" customFormat="1" ht="14.25">
      <c r="A28" s="32" t="s">
        <v>24</v>
      </c>
      <c r="B28" s="42">
        <v>0</v>
      </c>
      <c r="C28" s="79">
        <v>0.8</v>
      </c>
      <c r="D28" s="30">
        <f t="shared" si="0"/>
        <v>0</v>
      </c>
      <c r="E28" s="69"/>
    </row>
    <row r="29" spans="1:5" s="68" customFormat="1" ht="15">
      <c r="A29" s="77" t="s">
        <v>42</v>
      </c>
      <c r="B29" s="33"/>
      <c r="C29" s="79"/>
      <c r="D29" s="30" t="str">
        <f t="shared" si="0"/>
        <v/>
      </c>
      <c r="E29" s="69"/>
    </row>
    <row r="30" spans="1:5" s="68" customFormat="1" ht="14.25">
      <c r="A30" s="34" t="s">
        <v>43</v>
      </c>
      <c r="B30" s="42">
        <v>0</v>
      </c>
      <c r="C30" s="79">
        <v>0.9</v>
      </c>
      <c r="D30" s="30">
        <f t="shared" si="0"/>
        <v>0</v>
      </c>
      <c r="E30" s="69"/>
    </row>
    <row r="31" spans="1:5" s="68" customFormat="1" ht="14.25">
      <c r="A31" s="34" t="s">
        <v>27</v>
      </c>
      <c r="B31" s="42">
        <v>0</v>
      </c>
      <c r="C31" s="79">
        <v>0.6</v>
      </c>
      <c r="D31" s="30">
        <f t="shared" si="0"/>
        <v>0</v>
      </c>
      <c r="E31" s="69"/>
    </row>
    <row r="32" spans="1:5" s="68" customFormat="1" ht="14.25">
      <c r="A32" s="34" t="s">
        <v>70</v>
      </c>
      <c r="B32" s="42">
        <v>0</v>
      </c>
      <c r="C32" s="79">
        <v>0.8</v>
      </c>
      <c r="D32" s="30">
        <f t="shared" si="0"/>
        <v>0</v>
      </c>
      <c r="E32" s="69"/>
    </row>
    <row r="33" spans="1:5" s="68" customFormat="1" ht="14.25">
      <c r="A33" s="34" t="s">
        <v>66</v>
      </c>
      <c r="B33" s="42">
        <v>0</v>
      </c>
      <c r="C33" s="79">
        <v>0.5</v>
      </c>
      <c r="D33" s="30">
        <f t="shared" si="0"/>
        <v>0</v>
      </c>
      <c r="E33" s="69"/>
    </row>
    <row r="34" spans="1:5" s="68" customFormat="1" ht="14.25">
      <c r="A34" s="34" t="s">
        <v>68</v>
      </c>
      <c r="B34" s="42">
        <v>0</v>
      </c>
      <c r="C34" s="79">
        <v>0.1</v>
      </c>
      <c r="D34" s="30">
        <f t="shared" si="0"/>
        <v>0</v>
      </c>
      <c r="E34" s="69"/>
    </row>
    <row r="35" spans="1:5" s="68" customFormat="1" ht="14.25">
      <c r="A35" s="34" t="s">
        <v>65</v>
      </c>
      <c r="B35" s="42">
        <v>0</v>
      </c>
      <c r="C35" s="79">
        <v>0.1</v>
      </c>
      <c r="D35" s="30">
        <f t="shared" si="0"/>
        <v>0</v>
      </c>
      <c r="E35" s="69"/>
    </row>
    <row r="36" spans="1:5" s="68" customFormat="1" ht="14.25">
      <c r="A36" s="34" t="s">
        <v>25</v>
      </c>
      <c r="B36" s="42">
        <v>0</v>
      </c>
      <c r="C36" s="79">
        <v>0.6</v>
      </c>
      <c r="D36" s="30">
        <f t="shared" si="0"/>
        <v>0</v>
      </c>
      <c r="E36" s="69"/>
    </row>
    <row r="37" spans="1:5" s="68" customFormat="1" ht="14.25">
      <c r="A37" s="34" t="s">
        <v>35</v>
      </c>
      <c r="B37" s="42">
        <v>0</v>
      </c>
      <c r="C37" s="79">
        <v>0.3</v>
      </c>
      <c r="D37" s="30">
        <f t="shared" si="0"/>
        <v>0</v>
      </c>
      <c r="E37" s="69"/>
    </row>
    <row r="38" spans="1:5" s="68" customFormat="1" ht="14.25">
      <c r="A38" s="34" t="s">
        <v>67</v>
      </c>
      <c r="B38" s="42">
        <v>0</v>
      </c>
      <c r="C38" s="79">
        <v>0.3</v>
      </c>
      <c r="D38" s="30">
        <f>IF(B38&lt;&gt;"",C38*B38,"")</f>
        <v>0</v>
      </c>
      <c r="E38" s="69"/>
    </row>
    <row r="39" spans="1:5" s="76" customFormat="1" ht="14.25">
      <c r="A39" s="22"/>
      <c r="B39" s="26"/>
      <c r="C39" s="27"/>
      <c r="D39" s="31"/>
      <c r="E39" s="22"/>
    </row>
    <row r="40" spans="1:5" s="80" customFormat="1" ht="15">
      <c r="A40" s="36" t="s">
        <v>1</v>
      </c>
      <c r="B40" s="54" t="str">
        <f>IF(SUM(B21:B38)&lt;&gt;0,SUM(B21:B38),"")</f>
        <v/>
      </c>
      <c r="C40" s="55" t="str">
        <f>IF(D40&lt;&gt;"",D40/B40,"")</f>
        <v/>
      </c>
      <c r="D40" s="56" t="str">
        <f>IF(SUM(D21:D38)&lt;&gt;0,SUM(D21:D38),"")</f>
        <v/>
      </c>
      <c r="E40" s="36"/>
    </row>
    <row r="41" spans="1:5" s="76" customFormat="1" ht="14.25">
      <c r="A41" s="22"/>
      <c r="B41" s="37"/>
      <c r="C41" s="38"/>
      <c r="D41" s="39"/>
      <c r="E41" s="22"/>
    </row>
    <row r="42" spans="1:5" s="76" customFormat="1" ht="14.25">
      <c r="A42" s="22"/>
      <c r="B42" s="40" t="s">
        <v>57</v>
      </c>
      <c r="C42" s="41">
        <f>IF(Berechnung!B18&lt;&gt;"",Berechnung!B18,"")</f>
        <v>0.1</v>
      </c>
      <c r="D42" s="22"/>
      <c r="E42" s="22"/>
    </row>
    <row r="43" spans="1:5" s="76" customFormat="1" ht="14.25">
      <c r="A43" s="22"/>
      <c r="B43" s="22"/>
      <c r="C43" s="22"/>
      <c r="D43" s="22"/>
      <c r="E43" s="22"/>
    </row>
    <row r="44" spans="1:5" s="76" customFormat="1" ht="14.25">
      <c r="A44" s="22"/>
      <c r="B44" s="22"/>
      <c r="C44" s="22"/>
      <c r="D44" s="22"/>
      <c r="E44" s="22"/>
    </row>
    <row r="45" spans="1:5" s="81" customFormat="1" ht="50.1" customHeight="1">
      <c r="A45" s="100" t="s">
        <v>71</v>
      </c>
      <c r="B45" s="101"/>
      <c r="C45" s="101"/>
      <c r="D45" s="101"/>
      <c r="E45" s="57"/>
    </row>
    <row r="46" spans="1:5" s="82" customFormat="1" ht="30" customHeight="1">
      <c r="A46" s="100" t="s">
        <v>61</v>
      </c>
      <c r="B46" s="101"/>
      <c r="C46" s="101"/>
      <c r="D46" s="101"/>
      <c r="E46" s="28"/>
    </row>
    <row r="47" spans="1:5" s="76" customFormat="1" ht="14.25">
      <c r="A47" s="22"/>
      <c r="B47" s="22"/>
      <c r="C47" s="22"/>
      <c r="D47" s="22"/>
      <c r="E47" s="22"/>
    </row>
    <row r="48" spans="1:5" s="76" customFormat="1" ht="14.25">
      <c r="A48" s="22"/>
      <c r="B48" s="22"/>
      <c r="C48" s="22"/>
      <c r="D48" s="22"/>
      <c r="E48" s="22"/>
    </row>
    <row r="49" spans="1:5" s="76" customFormat="1" ht="15.75">
      <c r="A49" s="12" t="s">
        <v>11</v>
      </c>
      <c r="B49" s="22"/>
      <c r="C49" s="22"/>
      <c r="D49" s="22"/>
      <c r="E49" s="22"/>
    </row>
    <row r="50" spans="1:5" s="76" customFormat="1" ht="14.25">
      <c r="A50" s="22"/>
      <c r="B50" s="28"/>
      <c r="C50" s="57"/>
      <c r="D50" s="22"/>
      <c r="E50" s="22"/>
    </row>
    <row r="51" spans="1:5" s="76" customFormat="1" ht="16.5">
      <c r="A51" s="36" t="s">
        <v>49</v>
      </c>
      <c r="B51" s="58" t="str">
        <f>IF(ISERR(Berechnung!B19)&lt;&gt;TRUE,Berechnung!B19,"")</f>
        <v/>
      </c>
      <c r="C51" s="59" t="s">
        <v>46</v>
      </c>
      <c r="D51" s="22"/>
      <c r="E51" s="22"/>
    </row>
    <row r="52" spans="1:5" s="76" customFormat="1" ht="18.75">
      <c r="A52" s="28" t="s">
        <v>29</v>
      </c>
      <c r="B52" s="35" t="str">
        <f>IF(ISERR(Berechnung!B26)&lt;&gt;TRUE,Berechnung!B26,"")</f>
        <v/>
      </c>
      <c r="C52" s="28" t="s">
        <v>13</v>
      </c>
      <c r="D52" s="22"/>
      <c r="E52" s="22"/>
    </row>
    <row r="53" spans="1:5" s="76" customFormat="1" ht="15.75" thickBot="1">
      <c r="A53" s="22"/>
      <c r="B53" s="14"/>
      <c r="C53" s="14"/>
      <c r="D53" s="22"/>
      <c r="E53" s="22"/>
    </row>
    <row r="54" spans="1:5" s="76" customFormat="1" ht="17.25">
      <c r="A54" s="36" t="s">
        <v>14</v>
      </c>
      <c r="B54" s="43" t="str">
        <f>IF(ISERR(Berechnung!B24)&lt;&gt;TRUE,IF(Berechnung!B24&lt;1,0,Berechnung!B24),"")</f>
        <v/>
      </c>
      <c r="C54" s="44" t="s">
        <v>30</v>
      </c>
      <c r="D54" s="22"/>
      <c r="E54" s="22"/>
    </row>
    <row r="55" spans="1:5" s="76" customFormat="1" ht="15" thickBot="1">
      <c r="A55" s="20" t="s">
        <v>58</v>
      </c>
      <c r="B55" s="62" t="e">
        <f>IF(B54=0,"--",((((B51/1000)*0.419703)*1.27324)^0.5)*1000)</f>
        <v>#VALUE!</v>
      </c>
      <c r="C55" s="45" t="s">
        <v>50</v>
      </c>
      <c r="D55" s="22"/>
      <c r="E55" s="22"/>
    </row>
    <row r="56" spans="1:5" s="76" customFormat="1" ht="15">
      <c r="A56" s="28" t="s">
        <v>59</v>
      </c>
      <c r="B56" s="13"/>
      <c r="C56" s="14"/>
      <c r="D56" s="83"/>
      <c r="E56" s="83"/>
    </row>
    <row r="57" spans="1:5" s="76" customFormat="1" ht="15">
      <c r="A57" s="28"/>
      <c r="B57" s="15"/>
      <c r="C57" s="14"/>
      <c r="D57" s="83"/>
      <c r="E57" s="83"/>
    </row>
    <row r="58" spans="1:5" s="76" customFormat="1" ht="14.25">
      <c r="A58" s="83"/>
      <c r="B58" s="83"/>
      <c r="C58" s="83"/>
      <c r="D58" s="83"/>
      <c r="E58" s="83"/>
    </row>
    <row r="59" spans="1:5" s="71" customFormat="1">
      <c r="A59" s="70"/>
      <c r="B59" s="70"/>
      <c r="C59" s="70"/>
      <c r="D59" s="70"/>
      <c r="E59" s="70"/>
    </row>
  </sheetData>
  <sheetProtection password="CCBA" sheet="1" objects="1" scenarios="1" selectLockedCells="1"/>
  <mergeCells count="13">
    <mergeCell ref="A46:D46"/>
    <mergeCell ref="A5:D5"/>
    <mergeCell ref="A6:D6"/>
    <mergeCell ref="A2:D2"/>
    <mergeCell ref="A45:D45"/>
    <mergeCell ref="B12:D12"/>
    <mergeCell ref="B11:D11"/>
    <mergeCell ref="B10:D10"/>
    <mergeCell ref="B15:D15"/>
    <mergeCell ref="B14:D14"/>
    <mergeCell ref="A4:D4"/>
    <mergeCell ref="A3:D3"/>
    <mergeCell ref="B13:D13"/>
  </mergeCells>
  <phoneticPr fontId="0" type="noConversion"/>
  <pageMargins left="0.78740157480314965" right="0.78740157480314965" top="0.63" bottom="0.59" header="0.51181102362204722" footer="0.51181102362204722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autoPageBreaks="0" fitToPage="1"/>
  </sheetPr>
  <dimension ref="A1:J68"/>
  <sheetViews>
    <sheetView showGridLines="0" showRowColHeaders="0" workbookViewId="0">
      <selection activeCell="G67" sqref="G67"/>
    </sheetView>
  </sheetViews>
  <sheetFormatPr baseColWidth="10" defaultRowHeight="12.75"/>
  <cols>
    <col min="1" max="1" width="2.5703125" style="86" customWidth="1"/>
    <col min="2" max="4" width="13.140625" style="86" customWidth="1"/>
    <col min="5" max="5" width="3" style="86" customWidth="1"/>
    <col min="6" max="6" width="11.42578125" style="86"/>
    <col min="7" max="7" width="10.42578125" style="86" customWidth="1"/>
    <col min="8" max="8" width="6.28515625" style="86" customWidth="1"/>
    <col min="9" max="9" width="2.28515625" style="86" customWidth="1"/>
    <col min="10" max="10" width="15.7109375" style="86" customWidth="1"/>
    <col min="11" max="16384" width="11.42578125" style="86"/>
  </cols>
  <sheetData>
    <row r="1" spans="1:10">
      <c r="A1" s="84"/>
      <c r="B1" s="84"/>
      <c r="C1" s="84"/>
      <c r="D1" s="84"/>
      <c r="E1" s="84"/>
      <c r="F1" s="84"/>
      <c r="G1" s="84"/>
      <c r="H1" s="84"/>
      <c r="I1" s="84"/>
      <c r="J1" s="85"/>
    </row>
    <row r="2" spans="1:10">
      <c r="A2" s="84"/>
      <c r="B2" s="88" t="s">
        <v>72</v>
      </c>
      <c r="C2" s="84"/>
      <c r="D2" s="84"/>
      <c r="E2" s="84"/>
      <c r="F2" s="84"/>
      <c r="G2" s="84"/>
      <c r="H2" s="84"/>
      <c r="I2" s="84"/>
      <c r="J2" s="85"/>
    </row>
    <row r="3" spans="1:10" ht="19.5" customHeight="1">
      <c r="A3" s="84"/>
      <c r="B3" s="89" t="s">
        <v>73</v>
      </c>
      <c r="C3" s="84"/>
      <c r="D3" s="84"/>
      <c r="E3" s="84"/>
      <c r="F3" s="84"/>
      <c r="G3" s="84"/>
      <c r="H3" s="84"/>
      <c r="I3" s="84"/>
      <c r="J3" s="85"/>
    </row>
    <row r="4" spans="1:10">
      <c r="A4" s="84"/>
      <c r="B4" s="90" t="s">
        <v>74</v>
      </c>
      <c r="C4" s="84"/>
      <c r="D4" s="84"/>
      <c r="E4" s="84"/>
      <c r="F4" s="84"/>
      <c r="G4" s="84"/>
      <c r="H4" s="84"/>
      <c r="I4" s="84"/>
      <c r="J4" s="85"/>
    </row>
    <row r="5" spans="1:10">
      <c r="A5" s="84"/>
      <c r="B5" s="84"/>
      <c r="C5" s="84"/>
      <c r="D5" s="84"/>
      <c r="E5" s="84"/>
      <c r="F5" s="84"/>
      <c r="G5" s="84"/>
      <c r="H5" s="84"/>
      <c r="I5" s="84"/>
      <c r="J5" s="85"/>
    </row>
    <row r="6" spans="1:10">
      <c r="A6" s="84"/>
      <c r="B6" s="84"/>
      <c r="C6" s="84"/>
      <c r="D6" s="84"/>
      <c r="E6" s="84"/>
      <c r="F6" s="84"/>
      <c r="G6" s="84"/>
      <c r="H6" s="84"/>
      <c r="I6" s="84"/>
      <c r="J6" s="85"/>
    </row>
    <row r="7" spans="1:10">
      <c r="A7" s="84"/>
      <c r="B7" s="84"/>
      <c r="C7" s="84"/>
      <c r="D7" s="84"/>
      <c r="E7" s="84"/>
      <c r="F7" s="84"/>
      <c r="G7" s="84"/>
      <c r="H7" s="84"/>
      <c r="I7" s="84"/>
      <c r="J7" s="85"/>
    </row>
    <row r="8" spans="1:10">
      <c r="A8" s="84"/>
      <c r="B8" s="84"/>
      <c r="C8" s="84"/>
      <c r="D8" s="84"/>
      <c r="E8" s="84"/>
      <c r="F8" s="84"/>
      <c r="G8" s="84"/>
      <c r="H8" s="84"/>
      <c r="I8" s="84"/>
      <c r="J8" s="85"/>
    </row>
    <row r="9" spans="1:10">
      <c r="A9" s="84"/>
      <c r="B9" s="84"/>
      <c r="C9" s="84"/>
      <c r="D9" s="84"/>
      <c r="E9" s="84"/>
      <c r="F9" s="84"/>
      <c r="G9" s="84"/>
      <c r="H9" s="84"/>
      <c r="I9" s="84"/>
      <c r="J9" s="85"/>
    </row>
    <row r="10" spans="1:10">
      <c r="A10" s="84"/>
      <c r="B10" s="84"/>
      <c r="C10" s="84"/>
      <c r="D10" s="84"/>
      <c r="E10" s="84"/>
      <c r="F10" s="84"/>
      <c r="G10" s="84"/>
      <c r="H10" s="84"/>
      <c r="I10" s="84"/>
      <c r="J10" s="85"/>
    </row>
    <row r="11" spans="1:10">
      <c r="A11" s="84"/>
      <c r="B11" s="84"/>
      <c r="C11" s="84"/>
      <c r="D11" s="84"/>
      <c r="E11" s="84"/>
      <c r="F11" s="84"/>
      <c r="G11" s="84"/>
      <c r="H11" s="84"/>
      <c r="I11" s="84"/>
      <c r="J11" s="85"/>
    </row>
    <row r="12" spans="1:10">
      <c r="A12" s="84"/>
      <c r="B12" s="84"/>
      <c r="C12" s="84"/>
      <c r="D12" s="84"/>
      <c r="E12" s="84"/>
      <c r="F12" s="84"/>
      <c r="G12" s="84"/>
      <c r="H12" s="84"/>
      <c r="I12" s="84"/>
      <c r="J12" s="85"/>
    </row>
    <row r="13" spans="1:10">
      <c r="A13" s="84"/>
      <c r="B13" s="84"/>
      <c r="C13" s="84"/>
      <c r="D13" s="84"/>
      <c r="E13" s="84"/>
      <c r="F13" s="84"/>
      <c r="G13" s="84"/>
      <c r="H13" s="84"/>
      <c r="I13" s="84"/>
      <c r="J13" s="85"/>
    </row>
    <row r="14" spans="1:10">
      <c r="A14" s="84"/>
      <c r="B14" s="84"/>
      <c r="C14" s="84"/>
      <c r="D14" s="84"/>
      <c r="E14" s="84"/>
      <c r="F14" s="84"/>
      <c r="G14" s="84"/>
      <c r="H14" s="84"/>
      <c r="I14" s="84"/>
      <c r="J14" s="85"/>
    </row>
    <row r="15" spans="1:10">
      <c r="A15" s="84"/>
      <c r="B15" s="84"/>
      <c r="C15" s="84"/>
      <c r="D15" s="84"/>
      <c r="E15" s="84"/>
      <c r="F15" s="84"/>
      <c r="G15" s="84"/>
      <c r="H15" s="84"/>
      <c r="I15" s="84"/>
      <c r="J15" s="85"/>
    </row>
    <row r="16" spans="1:10">
      <c r="A16" s="84"/>
      <c r="B16" s="84"/>
      <c r="C16" s="84"/>
      <c r="D16" s="84"/>
      <c r="E16" s="84"/>
      <c r="F16" s="84"/>
      <c r="G16" s="84"/>
      <c r="H16" s="84"/>
      <c r="I16" s="84"/>
      <c r="J16" s="85"/>
    </row>
    <row r="17" spans="1:10">
      <c r="A17" s="84"/>
      <c r="B17" s="84"/>
      <c r="C17" s="84"/>
      <c r="D17" s="84"/>
      <c r="E17" s="84"/>
      <c r="F17" s="84"/>
      <c r="G17" s="84"/>
      <c r="H17" s="84"/>
      <c r="I17" s="84"/>
      <c r="J17" s="85"/>
    </row>
    <row r="18" spans="1:10">
      <c r="A18" s="84"/>
      <c r="B18" s="84"/>
      <c r="C18" s="84"/>
      <c r="D18" s="84"/>
      <c r="E18" s="84"/>
      <c r="F18" s="84"/>
      <c r="G18" s="84"/>
      <c r="H18" s="84"/>
      <c r="I18" s="84"/>
      <c r="J18" s="85"/>
    </row>
    <row r="19" spans="1:10">
      <c r="A19" s="84"/>
      <c r="B19" s="84"/>
      <c r="C19" s="84"/>
      <c r="D19" s="84"/>
      <c r="E19" s="84"/>
      <c r="F19" s="84"/>
      <c r="G19" s="84"/>
      <c r="H19" s="84"/>
      <c r="I19" s="84"/>
      <c r="J19" s="85"/>
    </row>
    <row r="20" spans="1:10">
      <c r="A20" s="84"/>
      <c r="B20" s="84"/>
      <c r="C20" s="84"/>
      <c r="D20" s="84"/>
      <c r="E20" s="84"/>
      <c r="F20" s="84"/>
      <c r="G20" s="84"/>
      <c r="H20" s="84"/>
      <c r="I20" s="84"/>
      <c r="J20" s="85"/>
    </row>
    <row r="21" spans="1:10">
      <c r="A21" s="84"/>
      <c r="B21" s="84"/>
      <c r="C21" s="84"/>
      <c r="D21" s="84"/>
      <c r="E21" s="84"/>
      <c r="F21" s="84"/>
      <c r="G21" s="84"/>
      <c r="H21" s="84"/>
      <c r="I21" s="84"/>
      <c r="J21" s="85"/>
    </row>
    <row r="22" spans="1:10">
      <c r="A22" s="84"/>
      <c r="B22" s="84"/>
      <c r="C22" s="84"/>
      <c r="D22" s="84"/>
      <c r="E22" s="84"/>
      <c r="F22" s="84"/>
      <c r="G22" s="84"/>
      <c r="H22" s="84"/>
      <c r="I22" s="84"/>
      <c r="J22" s="85"/>
    </row>
    <row r="23" spans="1:10">
      <c r="A23" s="84"/>
      <c r="B23" s="84"/>
      <c r="C23" s="84"/>
      <c r="D23" s="84"/>
      <c r="E23" s="84"/>
      <c r="F23" s="84"/>
      <c r="G23" s="84"/>
      <c r="H23" s="84"/>
      <c r="I23" s="84"/>
      <c r="J23" s="85"/>
    </row>
    <row r="24" spans="1:10">
      <c r="A24" s="84"/>
      <c r="B24" s="84"/>
      <c r="C24" s="84"/>
      <c r="D24" s="84"/>
      <c r="E24" s="84"/>
      <c r="F24" s="84"/>
      <c r="G24" s="84"/>
      <c r="H24" s="84"/>
      <c r="I24" s="84"/>
      <c r="J24" s="85"/>
    </row>
    <row r="25" spans="1:10">
      <c r="A25" s="84"/>
      <c r="B25" s="84"/>
      <c r="C25" s="84"/>
      <c r="D25" s="84"/>
      <c r="E25" s="84"/>
      <c r="F25" s="84"/>
      <c r="G25" s="84"/>
      <c r="H25" s="84"/>
      <c r="I25" s="84"/>
      <c r="J25" s="85"/>
    </row>
    <row r="26" spans="1:10">
      <c r="A26" s="84"/>
      <c r="B26" s="84"/>
      <c r="C26" s="84"/>
      <c r="D26" s="84"/>
      <c r="E26" s="84"/>
      <c r="F26" s="84"/>
      <c r="G26" s="84"/>
      <c r="H26" s="84"/>
      <c r="I26" s="84"/>
      <c r="J26" s="85"/>
    </row>
    <row r="27" spans="1:10">
      <c r="A27" s="84"/>
      <c r="B27" s="84"/>
      <c r="C27" s="84"/>
      <c r="D27" s="84"/>
      <c r="E27" s="84"/>
      <c r="F27" s="84"/>
      <c r="G27" s="84"/>
      <c r="H27" s="84"/>
      <c r="I27" s="84"/>
      <c r="J27" s="85"/>
    </row>
    <row r="28" spans="1:10">
      <c r="A28" s="84"/>
      <c r="B28" s="84"/>
      <c r="C28" s="84"/>
      <c r="D28" s="84"/>
      <c r="E28" s="84"/>
      <c r="F28" s="84"/>
      <c r="G28" s="84"/>
      <c r="H28" s="84"/>
      <c r="I28" s="84"/>
      <c r="J28" s="85"/>
    </row>
    <row r="29" spans="1:10">
      <c r="A29" s="84"/>
      <c r="B29" s="84"/>
      <c r="C29" s="84"/>
      <c r="D29" s="84"/>
      <c r="E29" s="84"/>
      <c r="F29" s="84"/>
      <c r="G29" s="84"/>
      <c r="H29" s="84"/>
      <c r="I29" s="84"/>
      <c r="J29" s="85"/>
    </row>
    <row r="30" spans="1:10">
      <c r="A30" s="84"/>
      <c r="B30" s="84"/>
      <c r="C30" s="84"/>
      <c r="D30" s="84"/>
      <c r="E30" s="84"/>
      <c r="F30" s="84"/>
      <c r="G30" s="84"/>
      <c r="H30" s="84"/>
      <c r="I30" s="84"/>
      <c r="J30" s="85"/>
    </row>
    <row r="31" spans="1:10">
      <c r="A31" s="84"/>
      <c r="B31" s="84"/>
      <c r="C31" s="84"/>
      <c r="D31" s="84"/>
      <c r="E31" s="84"/>
      <c r="F31" s="84"/>
      <c r="G31" s="84"/>
      <c r="H31" s="84"/>
      <c r="I31" s="84"/>
      <c r="J31" s="85"/>
    </row>
    <row r="32" spans="1:10">
      <c r="A32" s="84"/>
      <c r="B32" s="84"/>
      <c r="C32" s="84"/>
      <c r="D32" s="84"/>
      <c r="E32" s="84"/>
      <c r="F32" s="84"/>
      <c r="G32" s="84"/>
      <c r="H32" s="84"/>
      <c r="I32" s="84"/>
      <c r="J32" s="85"/>
    </row>
    <row r="33" spans="1:10">
      <c r="A33" s="84"/>
      <c r="B33" s="91" t="s">
        <v>75</v>
      </c>
      <c r="C33" s="84"/>
      <c r="D33" s="84"/>
      <c r="E33" s="84"/>
      <c r="F33" s="84"/>
      <c r="G33" s="84"/>
      <c r="H33" s="84"/>
      <c r="I33" s="84"/>
      <c r="J33" s="85"/>
    </row>
    <row r="34" spans="1:10" ht="19.5" customHeight="1">
      <c r="A34" s="84"/>
      <c r="B34" s="92" t="s">
        <v>76</v>
      </c>
      <c r="C34" s="84"/>
      <c r="D34" s="84"/>
      <c r="E34" s="84"/>
      <c r="F34" s="84"/>
      <c r="G34" s="84"/>
      <c r="H34" s="84"/>
      <c r="I34" s="84"/>
      <c r="J34" s="85"/>
    </row>
    <row r="35" spans="1:10">
      <c r="A35" s="84"/>
      <c r="B35" s="90" t="s">
        <v>77</v>
      </c>
      <c r="C35" s="84"/>
      <c r="D35" s="84"/>
      <c r="E35" s="84"/>
      <c r="F35" s="84"/>
      <c r="G35" s="84"/>
      <c r="H35" s="84"/>
      <c r="I35" s="84"/>
      <c r="J35" s="85"/>
    </row>
    <row r="36" spans="1:10">
      <c r="A36" s="84"/>
      <c r="B36" s="84"/>
      <c r="C36" s="84"/>
      <c r="D36" s="84"/>
      <c r="E36" s="84"/>
      <c r="F36" s="84"/>
      <c r="G36" s="84"/>
      <c r="H36" s="84"/>
      <c r="I36" s="84"/>
      <c r="J36" s="85"/>
    </row>
    <row r="37" spans="1:10">
      <c r="A37" s="84"/>
      <c r="B37" s="84"/>
      <c r="C37" s="84"/>
      <c r="D37" s="84"/>
      <c r="E37" s="84"/>
      <c r="F37" s="84"/>
      <c r="G37" s="84"/>
      <c r="H37" s="84"/>
      <c r="I37" s="84"/>
      <c r="J37" s="85"/>
    </row>
    <row r="38" spans="1:10">
      <c r="A38" s="84"/>
      <c r="B38" s="84"/>
      <c r="C38" s="84"/>
      <c r="D38" s="84"/>
      <c r="E38" s="84"/>
      <c r="F38" s="84"/>
      <c r="G38" s="84"/>
      <c r="H38" s="84"/>
      <c r="I38" s="84"/>
      <c r="J38" s="85"/>
    </row>
    <row r="39" spans="1:10">
      <c r="A39" s="84"/>
      <c r="B39" s="84"/>
      <c r="C39" s="84"/>
      <c r="D39" s="84"/>
      <c r="E39" s="84"/>
      <c r="F39" s="84"/>
      <c r="G39" s="84"/>
      <c r="H39" s="84"/>
      <c r="I39" s="84"/>
      <c r="J39" s="85"/>
    </row>
    <row r="40" spans="1:10">
      <c r="A40" s="84"/>
      <c r="B40" s="84"/>
      <c r="C40" s="84"/>
      <c r="D40" s="84"/>
      <c r="E40" s="84"/>
      <c r="F40" s="84"/>
      <c r="G40" s="84"/>
      <c r="H40" s="84"/>
      <c r="I40" s="84"/>
      <c r="J40" s="85"/>
    </row>
    <row r="41" spans="1:10">
      <c r="A41" s="84"/>
      <c r="B41" s="84"/>
      <c r="C41" s="84"/>
      <c r="D41" s="84"/>
      <c r="E41" s="84"/>
      <c r="F41" s="84"/>
      <c r="G41" s="84"/>
      <c r="H41" s="84"/>
      <c r="I41" s="84"/>
      <c r="J41" s="85"/>
    </row>
    <row r="42" spans="1:10">
      <c r="A42" s="84"/>
      <c r="B42" s="84"/>
      <c r="C42" s="84"/>
      <c r="D42" s="84"/>
      <c r="E42" s="84"/>
      <c r="F42" s="84"/>
      <c r="G42" s="84"/>
      <c r="H42" s="84"/>
      <c r="I42" s="84"/>
      <c r="J42" s="85"/>
    </row>
    <row r="43" spans="1:10">
      <c r="A43" s="84"/>
      <c r="B43" s="84"/>
      <c r="C43" s="84"/>
      <c r="D43" s="84"/>
      <c r="E43" s="84"/>
      <c r="F43" s="84"/>
      <c r="G43" s="84"/>
      <c r="H43" s="84"/>
      <c r="I43" s="84"/>
      <c r="J43" s="85"/>
    </row>
    <row r="44" spans="1:10">
      <c r="A44" s="84"/>
      <c r="B44" s="84"/>
      <c r="C44" s="84"/>
      <c r="D44" s="84"/>
      <c r="E44" s="84"/>
      <c r="F44" s="84"/>
      <c r="G44" s="84"/>
      <c r="H44" s="84"/>
      <c r="I44" s="84"/>
      <c r="J44" s="85"/>
    </row>
    <row r="45" spans="1:10">
      <c r="A45" s="84"/>
      <c r="B45" s="84"/>
      <c r="C45" s="84"/>
      <c r="D45" s="84"/>
      <c r="E45" s="84"/>
      <c r="F45" s="84"/>
      <c r="G45" s="84"/>
      <c r="H45" s="84"/>
      <c r="I45" s="84"/>
      <c r="J45" s="85"/>
    </row>
    <row r="46" spans="1:10">
      <c r="A46" s="84"/>
      <c r="B46" s="84"/>
      <c r="C46" s="84"/>
      <c r="D46" s="84"/>
      <c r="E46" s="84"/>
      <c r="F46" s="84"/>
      <c r="G46" s="84"/>
      <c r="H46" s="84"/>
      <c r="I46" s="84"/>
      <c r="J46" s="85"/>
    </row>
    <row r="47" spans="1:10">
      <c r="A47" s="84"/>
      <c r="B47" s="84"/>
      <c r="C47" s="84"/>
      <c r="D47" s="84"/>
      <c r="E47" s="84"/>
      <c r="F47" s="84"/>
      <c r="G47" s="84"/>
      <c r="H47" s="84"/>
      <c r="I47" s="84"/>
      <c r="J47" s="85"/>
    </row>
    <row r="48" spans="1:10">
      <c r="A48" s="84"/>
      <c r="B48" s="84"/>
      <c r="C48" s="84"/>
      <c r="D48" s="84"/>
      <c r="E48" s="84"/>
      <c r="F48" s="84"/>
      <c r="G48" s="84"/>
      <c r="H48" s="84"/>
      <c r="I48" s="84"/>
      <c r="J48" s="85"/>
    </row>
    <row r="49" spans="1:10">
      <c r="A49" s="84"/>
      <c r="B49" s="84"/>
      <c r="C49" s="84"/>
      <c r="D49" s="84"/>
      <c r="E49" s="84"/>
      <c r="F49" s="84"/>
      <c r="G49" s="84"/>
      <c r="H49" s="84"/>
      <c r="I49" s="84"/>
      <c r="J49" s="85"/>
    </row>
    <row r="50" spans="1:10" ht="6.75" customHeight="1">
      <c r="A50" s="84"/>
      <c r="B50" s="84"/>
      <c r="C50" s="84"/>
      <c r="D50" s="84"/>
      <c r="E50" s="84"/>
      <c r="F50" s="84"/>
      <c r="G50" s="84"/>
      <c r="H50" s="84"/>
      <c r="I50" s="84"/>
      <c r="J50" s="85"/>
    </row>
    <row r="51" spans="1:10">
      <c r="A51" s="84"/>
      <c r="B51" s="84"/>
      <c r="C51" s="84"/>
      <c r="D51" s="84"/>
      <c r="E51" s="84"/>
      <c r="F51" s="84"/>
      <c r="G51" s="84"/>
      <c r="H51" s="84"/>
      <c r="I51" s="84"/>
      <c r="J51" s="85"/>
    </row>
    <row r="52" spans="1:10">
      <c r="A52" s="84"/>
      <c r="B52" s="84"/>
      <c r="C52" s="84"/>
      <c r="D52" s="84"/>
      <c r="E52" s="84"/>
      <c r="F52" s="84"/>
      <c r="G52" s="84"/>
      <c r="H52" s="84"/>
      <c r="I52" s="84"/>
      <c r="J52" s="85"/>
    </row>
    <row r="53" spans="1:10">
      <c r="A53" s="84"/>
      <c r="B53" s="84"/>
      <c r="C53" s="84"/>
      <c r="D53" s="84"/>
      <c r="E53" s="84"/>
      <c r="F53" s="84"/>
      <c r="G53" s="84"/>
      <c r="H53" s="84"/>
      <c r="I53" s="84"/>
      <c r="J53" s="85"/>
    </row>
    <row r="54" spans="1:10">
      <c r="A54" s="84"/>
      <c r="B54" s="84"/>
      <c r="C54" s="84"/>
      <c r="D54" s="84"/>
      <c r="E54" s="84"/>
      <c r="F54" s="84"/>
      <c r="G54" s="84"/>
      <c r="H54" s="84"/>
      <c r="I54" s="84"/>
      <c r="J54" s="85"/>
    </row>
    <row r="55" spans="1:10">
      <c r="A55" s="84"/>
      <c r="B55" s="84"/>
      <c r="C55" s="84"/>
      <c r="D55" s="84"/>
      <c r="E55" s="84"/>
      <c r="F55" s="84"/>
      <c r="G55" s="84"/>
      <c r="H55" s="84"/>
      <c r="I55" s="84"/>
      <c r="J55" s="85"/>
    </row>
    <row r="56" spans="1:10">
      <c r="A56" s="84"/>
      <c r="B56" s="84"/>
      <c r="C56" s="84"/>
      <c r="D56" s="84"/>
      <c r="E56" s="84"/>
      <c r="F56" s="84"/>
      <c r="G56" s="84"/>
      <c r="H56" s="84"/>
      <c r="I56" s="84"/>
      <c r="J56" s="85"/>
    </row>
    <row r="57" spans="1:10">
      <c r="A57" s="84"/>
      <c r="B57" s="84"/>
      <c r="C57" s="84"/>
      <c r="D57" s="84"/>
      <c r="E57" s="84"/>
      <c r="F57" s="84"/>
      <c r="G57" s="84"/>
      <c r="H57" s="84"/>
      <c r="I57" s="84"/>
      <c r="J57" s="85"/>
    </row>
    <row r="58" spans="1:10">
      <c r="A58" s="84"/>
      <c r="B58" s="84"/>
      <c r="C58" s="84"/>
      <c r="D58" s="84"/>
      <c r="E58" s="84"/>
      <c r="F58" s="84"/>
      <c r="G58" s="84"/>
      <c r="H58" s="84"/>
      <c r="I58" s="84"/>
      <c r="J58" s="85"/>
    </row>
    <row r="59" spans="1:10">
      <c r="A59" s="84"/>
      <c r="B59" s="84"/>
      <c r="C59" s="84"/>
      <c r="D59" s="84"/>
      <c r="E59" s="84"/>
      <c r="F59" s="84"/>
      <c r="G59" s="84"/>
      <c r="H59" s="84"/>
      <c r="I59" s="84"/>
      <c r="J59" s="85"/>
    </row>
    <row r="60" spans="1:10">
      <c r="A60" s="84"/>
      <c r="B60" s="84"/>
      <c r="C60" s="84"/>
      <c r="D60" s="84"/>
      <c r="E60" s="84"/>
      <c r="F60" s="84"/>
      <c r="G60" s="84"/>
      <c r="H60" s="84"/>
      <c r="I60" s="84"/>
      <c r="J60" s="85"/>
    </row>
    <row r="61" spans="1:10" ht="14.25">
      <c r="A61" s="87"/>
      <c r="B61" s="87"/>
      <c r="C61" s="87"/>
      <c r="D61" s="87"/>
      <c r="E61" s="87"/>
      <c r="F61" s="87"/>
      <c r="G61" s="87"/>
      <c r="H61" s="87"/>
      <c r="I61" s="84"/>
      <c r="J61" s="85"/>
    </row>
    <row r="62" spans="1:10" ht="14.25">
      <c r="A62" s="87"/>
      <c r="B62" s="87"/>
      <c r="C62" s="87"/>
      <c r="D62" s="87"/>
      <c r="E62" s="87"/>
      <c r="F62" s="87"/>
      <c r="G62" s="87"/>
      <c r="H62" s="87"/>
      <c r="I62" s="84"/>
      <c r="J62" s="85"/>
    </row>
    <row r="63" spans="1:10">
      <c r="A63" s="84"/>
      <c r="B63" s="84"/>
      <c r="C63" s="84"/>
      <c r="D63" s="84"/>
      <c r="E63" s="84"/>
      <c r="F63" s="84"/>
      <c r="G63" s="84"/>
      <c r="H63" s="84"/>
      <c r="I63" s="84"/>
      <c r="J63" s="85"/>
    </row>
    <row r="64" spans="1:10">
      <c r="A64" s="84"/>
      <c r="B64" s="93" t="s">
        <v>78</v>
      </c>
      <c r="C64" s="84"/>
      <c r="D64" s="84"/>
      <c r="E64" s="84"/>
      <c r="F64" s="84"/>
      <c r="G64" s="84"/>
      <c r="H64" s="84"/>
      <c r="I64" s="84"/>
      <c r="J64" s="85"/>
    </row>
    <row r="65" spans="1:10">
      <c r="A65" s="85"/>
      <c r="B65" s="93" t="s">
        <v>80</v>
      </c>
      <c r="C65" s="85"/>
      <c r="D65" s="85"/>
      <c r="E65" s="85"/>
      <c r="F65" s="85"/>
      <c r="G65" s="85"/>
      <c r="H65" s="85"/>
      <c r="I65" s="85"/>
      <c r="J65" s="85"/>
    </row>
    <row r="66" spans="1:10">
      <c r="A66" s="85"/>
      <c r="B66" s="93" t="s">
        <v>79</v>
      </c>
      <c r="C66" s="85"/>
      <c r="D66" s="85"/>
      <c r="E66" s="85"/>
      <c r="F66" s="85"/>
      <c r="G66" s="85"/>
      <c r="H66" s="85"/>
      <c r="I66" s="85"/>
      <c r="J66" s="85"/>
    </row>
    <row r="67" spans="1:10">
      <c r="A67" s="85"/>
      <c r="B67" s="85"/>
      <c r="C67" s="85"/>
      <c r="D67" s="85"/>
      <c r="E67" s="85"/>
      <c r="F67" s="85"/>
      <c r="G67" s="85"/>
      <c r="H67" s="85"/>
      <c r="I67" s="85"/>
      <c r="J67" s="85"/>
    </row>
    <row r="68" spans="1:10">
      <c r="A68" s="85"/>
      <c r="B68" s="85"/>
      <c r="C68" s="85"/>
      <c r="D68" s="85"/>
      <c r="E68" s="85"/>
      <c r="F68" s="85"/>
      <c r="G68" s="85"/>
      <c r="H68" s="85"/>
      <c r="I68" s="85"/>
      <c r="J68" s="85"/>
    </row>
  </sheetData>
  <sheetProtection password="CCBA" sheet="1" objects="1" scenarios="1" selectLockedCells="1" selectUnlockedCells="1"/>
  <phoneticPr fontId="0" type="noConversion"/>
  <printOptions horizontalCentered="1" verticalCentered="1"/>
  <pageMargins left="0.47" right="0.19" top="0.6692913385826772" bottom="0.70866141732283472" header="0.51181102362204722" footer="0.51181102362204722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1"/>
  <sheetViews>
    <sheetView workbookViewId="0">
      <selection activeCell="J5" sqref="J5"/>
    </sheetView>
  </sheetViews>
  <sheetFormatPr baseColWidth="10" defaultRowHeight="12.75"/>
  <cols>
    <col min="1" max="16384" width="11.42578125" style="97"/>
  </cols>
  <sheetData>
    <row r="1" spans="1:1" ht="18">
      <c r="A1" s="95" t="s">
        <v>83</v>
      </c>
    </row>
    <row r="2" spans="1:1" ht="18">
      <c r="A2" s="95" t="s">
        <v>84</v>
      </c>
    </row>
    <row r="4" spans="1:1">
      <c r="A4" s="88" t="s">
        <v>85</v>
      </c>
    </row>
    <row r="5" spans="1:1">
      <c r="A5" s="99" t="s">
        <v>91</v>
      </c>
    </row>
    <row r="6" spans="1:1">
      <c r="A6" s="97" t="s">
        <v>123</v>
      </c>
    </row>
    <row r="7" spans="1:1">
      <c r="A7" s="99" t="s">
        <v>124</v>
      </c>
    </row>
    <row r="9" spans="1:1">
      <c r="A9" s="99" t="s">
        <v>92</v>
      </c>
    </row>
    <row r="10" spans="1:1">
      <c r="A10" s="98" t="s">
        <v>93</v>
      </c>
    </row>
    <row r="12" spans="1:1">
      <c r="A12" s="88" t="s">
        <v>86</v>
      </c>
    </row>
    <row r="13" spans="1:1">
      <c r="A13" s="99" t="s">
        <v>94</v>
      </c>
    </row>
    <row r="14" spans="1:1">
      <c r="A14" s="99" t="s">
        <v>95</v>
      </c>
    </row>
    <row r="15" spans="1:1">
      <c r="A15" s="99" t="s">
        <v>96</v>
      </c>
    </row>
    <row r="16" spans="1:1">
      <c r="A16" s="99" t="s">
        <v>97</v>
      </c>
    </row>
    <row r="17" spans="1:1">
      <c r="A17" s="99" t="s">
        <v>98</v>
      </c>
    </row>
    <row r="19" spans="1:1">
      <c r="A19" s="88" t="s">
        <v>87</v>
      </c>
    </row>
    <row r="20" spans="1:1">
      <c r="A20" s="99" t="s">
        <v>100</v>
      </c>
    </row>
    <row r="21" spans="1:1">
      <c r="A21" s="99" t="s">
        <v>101</v>
      </c>
    </row>
    <row r="22" spans="1:1">
      <c r="A22" s="99" t="s">
        <v>102</v>
      </c>
    </row>
    <row r="23" spans="1:1">
      <c r="A23" s="99" t="s">
        <v>125</v>
      </c>
    </row>
    <row r="25" spans="1:1">
      <c r="A25" s="99" t="s">
        <v>99</v>
      </c>
    </row>
    <row r="27" spans="1:1">
      <c r="A27" s="88" t="s">
        <v>88</v>
      </c>
    </row>
    <row r="28" spans="1:1">
      <c r="A28" s="99" t="s">
        <v>103</v>
      </c>
    </row>
    <row r="29" spans="1:1">
      <c r="A29" s="99" t="s">
        <v>104</v>
      </c>
    </row>
    <row r="31" spans="1:1">
      <c r="A31" s="99" t="s">
        <v>105</v>
      </c>
    </row>
    <row r="32" spans="1:1">
      <c r="A32" s="99" t="s">
        <v>106</v>
      </c>
    </row>
    <row r="33" spans="1:1">
      <c r="A33" s="99" t="s">
        <v>107</v>
      </c>
    </row>
    <row r="35" spans="1:1">
      <c r="A35" s="88" t="s">
        <v>89</v>
      </c>
    </row>
    <row r="36" spans="1:1">
      <c r="A36" s="99" t="s">
        <v>108</v>
      </c>
    </row>
    <row r="37" spans="1:1">
      <c r="A37" s="99" t="s">
        <v>109</v>
      </c>
    </row>
    <row r="39" spans="1:1">
      <c r="A39" s="99" t="s">
        <v>110</v>
      </c>
    </row>
    <row r="40" spans="1:1">
      <c r="A40" s="99" t="s">
        <v>111</v>
      </c>
    </row>
    <row r="42" spans="1:1">
      <c r="A42" s="99" t="s">
        <v>112</v>
      </c>
    </row>
    <row r="43" spans="1:1">
      <c r="A43" s="99" t="s">
        <v>113</v>
      </c>
    </row>
    <row r="45" spans="1:1">
      <c r="A45" s="88" t="s">
        <v>90</v>
      </c>
    </row>
    <row r="46" spans="1:1">
      <c r="A46" s="99" t="s">
        <v>114</v>
      </c>
    </row>
    <row r="47" spans="1:1">
      <c r="A47" s="99" t="s">
        <v>115</v>
      </c>
    </row>
    <row r="48" spans="1:1">
      <c r="A48" s="96"/>
    </row>
    <row r="49" spans="1:1">
      <c r="A49" s="99" t="s">
        <v>116</v>
      </c>
    </row>
    <row r="50" spans="1:1">
      <c r="A50" s="99" t="s">
        <v>117</v>
      </c>
    </row>
    <row r="51" spans="1:1">
      <c r="A51" s="99" t="s">
        <v>118</v>
      </c>
    </row>
    <row r="52" spans="1:1">
      <c r="A52" s="99" t="s">
        <v>119</v>
      </c>
    </row>
    <row r="53" spans="1:1">
      <c r="A53" s="99" t="s">
        <v>120</v>
      </c>
    </row>
    <row r="54" spans="1:1">
      <c r="A54" s="99" t="s">
        <v>121</v>
      </c>
    </row>
    <row r="55" spans="1:1">
      <c r="A55" s="99" t="s">
        <v>122</v>
      </c>
    </row>
    <row r="57" spans="1:1">
      <c r="A57" s="96"/>
    </row>
    <row r="60" spans="1:1">
      <c r="A60" s="96"/>
    </row>
    <row r="61" spans="1:1">
      <c r="A61" s="96"/>
    </row>
  </sheetData>
  <sheetProtection password="CCBA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&amp;L&amp;8Retentionsberechnung AI, Version November 2008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29"/>
  <sheetViews>
    <sheetView workbookViewId="0">
      <selection activeCell="J13" sqref="J13"/>
    </sheetView>
  </sheetViews>
  <sheetFormatPr baseColWidth="10" defaultRowHeight="12.75"/>
  <cols>
    <col min="1" max="1" width="48.140625" style="1" customWidth="1"/>
    <col min="2" max="2" width="11.42578125" style="1"/>
    <col min="3" max="3" width="8.42578125" style="1" customWidth="1"/>
    <col min="4" max="10" width="11.42578125" style="1"/>
    <col min="11" max="11" width="2.85546875" style="1" customWidth="1"/>
    <col min="12" max="12" width="19.85546875" style="1" customWidth="1"/>
    <col min="13" max="16384" width="11.42578125" style="1"/>
  </cols>
  <sheetData>
    <row r="1" spans="1:13" ht="20.25">
      <c r="A1" s="16" t="s">
        <v>17</v>
      </c>
    </row>
    <row r="2" spans="1:13">
      <c r="A2" s="1" t="s">
        <v>41</v>
      </c>
    </row>
    <row r="6" spans="1:13">
      <c r="A6" s="2" t="s">
        <v>2</v>
      </c>
      <c r="D6" s="17" t="s">
        <v>33</v>
      </c>
    </row>
    <row r="8" spans="1:13">
      <c r="A8" s="1" t="s">
        <v>6</v>
      </c>
      <c r="B8" s="4">
        <v>5</v>
      </c>
      <c r="C8" s="1" t="s">
        <v>7</v>
      </c>
      <c r="D8" s="1" t="s">
        <v>18</v>
      </c>
      <c r="J8" s="6"/>
    </row>
    <row r="9" spans="1:13" ht="14.25">
      <c r="A9" s="1" t="s">
        <v>5</v>
      </c>
      <c r="B9" s="4">
        <v>40.722000000000001</v>
      </c>
      <c r="C9" s="1" t="s">
        <v>4</v>
      </c>
      <c r="D9" s="1" t="s">
        <v>18</v>
      </c>
      <c r="J9" s="6"/>
      <c r="L9" s="6"/>
      <c r="M9" s="6"/>
    </row>
    <row r="10" spans="1:13">
      <c r="A10" s="1" t="s">
        <v>3</v>
      </c>
      <c r="B10" s="4">
        <v>14</v>
      </c>
      <c r="C10" s="1" t="s">
        <v>10</v>
      </c>
      <c r="D10" s="1" t="s">
        <v>18</v>
      </c>
      <c r="J10" s="6"/>
      <c r="L10" s="6"/>
      <c r="M10" s="6"/>
    </row>
    <row r="11" spans="1:13">
      <c r="J11" s="21"/>
      <c r="L11" s="21"/>
      <c r="M11" s="21"/>
    </row>
    <row r="12" spans="1:13" ht="14.25">
      <c r="J12" s="29"/>
      <c r="L12" s="6"/>
      <c r="M12" s="29"/>
    </row>
    <row r="13" spans="1:13" ht="14.25">
      <c r="A13" s="2" t="s">
        <v>8</v>
      </c>
      <c r="J13" s="29"/>
      <c r="L13" s="6"/>
      <c r="M13" s="29"/>
    </row>
    <row r="14" spans="1:13" ht="14.25">
      <c r="A14" s="2"/>
      <c r="J14" s="29"/>
      <c r="L14" s="6"/>
      <c r="M14" s="29"/>
    </row>
    <row r="15" spans="1:13" ht="14.25">
      <c r="A15" s="8" t="s">
        <v>40</v>
      </c>
      <c r="B15" s="9">
        <v>5</v>
      </c>
      <c r="C15" s="1" t="s">
        <v>10</v>
      </c>
      <c r="D15" s="1" t="s">
        <v>18</v>
      </c>
      <c r="J15" s="29"/>
      <c r="L15" s="6"/>
      <c r="M15" s="29"/>
    </row>
    <row r="16" spans="1:13" ht="14.25">
      <c r="A16" s="8" t="s">
        <v>38</v>
      </c>
      <c r="B16" s="9">
        <v>0</v>
      </c>
      <c r="D16" s="1" t="s">
        <v>32</v>
      </c>
      <c r="J16" s="29"/>
      <c r="L16" s="6"/>
      <c r="M16" s="29"/>
    </row>
    <row r="17" spans="1:13" ht="14.25">
      <c r="A17" s="8" t="s">
        <v>39</v>
      </c>
      <c r="B17" s="9">
        <v>0</v>
      </c>
      <c r="D17" s="1" t="s">
        <v>32</v>
      </c>
      <c r="J17" s="29"/>
      <c r="L17" s="6"/>
      <c r="M17" s="29"/>
    </row>
    <row r="18" spans="1:13" ht="15.75">
      <c r="A18" s="1" t="s">
        <v>16</v>
      </c>
      <c r="B18" s="5">
        <v>0.1</v>
      </c>
      <c r="C18" s="1" t="s">
        <v>9</v>
      </c>
      <c r="D18" s="1" t="s">
        <v>31</v>
      </c>
      <c r="J18" s="29"/>
      <c r="L18" s="6"/>
      <c r="M18" s="29"/>
    </row>
    <row r="19" spans="1:13" ht="15.75">
      <c r="A19" s="1" t="s">
        <v>21</v>
      </c>
      <c r="B19" s="10" t="e">
        <f>Berechnung_Retention!B40*B18*Berechnung!B9/(Berechnung!B10+B15)/60</f>
        <v>#VALUE!</v>
      </c>
      <c r="C19" s="6" t="s">
        <v>13</v>
      </c>
      <c r="D19" s="1" t="s">
        <v>19</v>
      </c>
      <c r="J19" s="29"/>
      <c r="L19" s="6"/>
      <c r="M19" s="29"/>
    </row>
    <row r="20" spans="1:13">
      <c r="B20" s="7"/>
      <c r="J20" s="6"/>
    </row>
    <row r="21" spans="1:13">
      <c r="B21" s="7"/>
    </row>
    <row r="22" spans="1:13">
      <c r="A22" s="2" t="s">
        <v>11</v>
      </c>
      <c r="B22" s="7"/>
    </row>
    <row r="23" spans="1:13">
      <c r="B23" s="7"/>
    </row>
    <row r="24" spans="1:13" ht="14.25">
      <c r="A24" s="1" t="s">
        <v>14</v>
      </c>
      <c r="B24" s="11" t="e">
        <f>(Berechnung_Retention!D40*Berechnung!B9+Berechnung!B19*60*(B10-2*SQRT(Berechnung_Retention!D40*Berechnung!B9*Berechnung!B10/(Berechnung!B19*60))))/1000</f>
        <v>#VALUE!</v>
      </c>
      <c r="C24" s="1" t="s">
        <v>12</v>
      </c>
      <c r="D24" s="1" t="s">
        <v>20</v>
      </c>
    </row>
    <row r="25" spans="1:13">
      <c r="B25" s="7"/>
    </row>
    <row r="26" spans="1:13" ht="15.75">
      <c r="A26" s="3" t="s">
        <v>15</v>
      </c>
      <c r="B26" s="10" t="e">
        <f>Berechnung_Retention!D40*Berechnung!B9/(Berechnung!B10+Berechnung!B15)/60</f>
        <v>#VALUE!</v>
      </c>
      <c r="C26" s="3" t="s">
        <v>13</v>
      </c>
      <c r="D26" s="1" t="s">
        <v>22</v>
      </c>
    </row>
    <row r="27" spans="1:13">
      <c r="B27" s="7"/>
    </row>
    <row r="28" spans="1:13">
      <c r="A28" s="18" t="s">
        <v>36</v>
      </c>
      <c r="B28" s="19" t="e">
        <f>(B24*1000/B19)/3600</f>
        <v>#VALUE!</v>
      </c>
      <c r="C28" s="18" t="s">
        <v>28</v>
      </c>
      <c r="D28" s="18" t="s">
        <v>37</v>
      </c>
      <c r="E28" s="18"/>
      <c r="F28" s="18"/>
      <c r="G28" s="18"/>
    </row>
    <row r="29" spans="1:13">
      <c r="A29" s="3"/>
      <c r="B29" s="18"/>
      <c r="C29" s="3"/>
    </row>
  </sheetData>
  <sheetProtection selectLockedCells="1"/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Berechnung_Retention</vt:lpstr>
      <vt:lpstr>Technische Umsetzung</vt:lpstr>
      <vt:lpstr>Erläuterungen</vt:lpstr>
      <vt:lpstr>Berechnung</vt:lpstr>
      <vt:lpstr>Berechnung_Retention!Druckbereich</vt:lpstr>
    </vt:vector>
  </TitlesOfParts>
  <Company>ANDRES GEOTECHNIK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Andres</dc:creator>
  <cp:lastModifiedBy>Lydia Haas BUD</cp:lastModifiedBy>
  <cp:lastPrinted>2016-04-27T13:31:43Z</cp:lastPrinted>
  <dcterms:created xsi:type="dcterms:W3CDTF">1997-10-17T12:52:38Z</dcterms:created>
  <dcterms:modified xsi:type="dcterms:W3CDTF">2017-03-10T07:35:49Z</dcterms:modified>
</cp:coreProperties>
</file>